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DieseArbeitsmappe"/>
  <mc:AlternateContent xmlns:mc="http://schemas.openxmlformats.org/markup-compatibility/2006">
    <mc:Choice Requires="x15">
      <x15ac:absPath xmlns:x15ac="http://schemas.microsoft.com/office/spreadsheetml/2010/11/ac" url="J:\Mutterkuh\Administration\Basisdokumente\FLHB\FLEK Berechnung\"/>
    </mc:Choice>
  </mc:AlternateContent>
  <xr:revisionPtr revIDLastSave="0" documentId="13_ncr:1_{A8E9999A-1DDD-40F0-B22B-38DA9CED63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lcolo FLEK" sheetId="1" r:id="rId1"/>
    <sheet name="Korrekturfaktoren" sheetId="2" state="hidden" r:id="rId2"/>
  </sheets>
  <definedNames>
    <definedName name="bio">'Calcolo FLEK'!$J$12</definedName>
    <definedName name="Hügelzone">Korrekturfaktoren!$C$31:$C$37</definedName>
    <definedName name="non_bio">'Calcolo FLEK'!$J$12</definedName>
    <definedName name="Zone">Korrekturfaktoren!$C$31:$C$37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1" l="1"/>
  <c r="V13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P14" i="1" l="1"/>
  <c r="P15" i="1"/>
  <c r="P17" i="1"/>
  <c r="P18" i="1"/>
  <c r="P19" i="1"/>
  <c r="P20" i="1"/>
  <c r="P21" i="1"/>
  <c r="P22" i="1"/>
  <c r="P23" i="1"/>
  <c r="P25" i="1"/>
  <c r="P26" i="1"/>
  <c r="P27" i="1"/>
  <c r="P28" i="1"/>
  <c r="P29" i="1"/>
  <c r="P31" i="1"/>
  <c r="P33" i="1"/>
  <c r="P34" i="1"/>
  <c r="P36" i="1"/>
  <c r="P37" i="1"/>
  <c r="P38" i="1"/>
  <c r="P39" i="1"/>
  <c r="P40" i="1"/>
  <c r="P41" i="1"/>
  <c r="Q14" i="1"/>
  <c r="Q15" i="1"/>
  <c r="Q17" i="1"/>
  <c r="Q18" i="1"/>
  <c r="Q19" i="1"/>
  <c r="Q20" i="1"/>
  <c r="Q21" i="1"/>
  <c r="Q22" i="1"/>
  <c r="Q23" i="1"/>
  <c r="Q25" i="1"/>
  <c r="Q26" i="1"/>
  <c r="Q27" i="1"/>
  <c r="Q28" i="1"/>
  <c r="Q29" i="1"/>
  <c r="Q31" i="1"/>
  <c r="Q33" i="1"/>
  <c r="Q34" i="1"/>
  <c r="Q36" i="1"/>
  <c r="Q37" i="1"/>
  <c r="Q38" i="1"/>
  <c r="Q39" i="1"/>
  <c r="Q40" i="1"/>
  <c r="Q41" i="1"/>
  <c r="O29" i="1" l="1"/>
  <c r="T13" i="1"/>
  <c r="T14" i="1"/>
  <c r="V14" i="1" s="1"/>
  <c r="T15" i="1"/>
  <c r="V15" i="1" s="1"/>
  <c r="T16" i="1"/>
  <c r="V16" i="1" s="1"/>
  <c r="Q16" i="1" s="1"/>
  <c r="T17" i="1"/>
  <c r="V17" i="1" s="1"/>
  <c r="T18" i="1"/>
  <c r="V18" i="1" s="1"/>
  <c r="T19" i="1"/>
  <c r="V19" i="1" s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U37" i="1" l="1"/>
  <c r="U31" i="1"/>
  <c r="U25" i="1"/>
  <c r="U19" i="1"/>
  <c r="U40" i="1"/>
  <c r="U34" i="1"/>
  <c r="U28" i="1"/>
  <c r="U22" i="1"/>
  <c r="U16" i="1"/>
  <c r="P16" i="1" s="1"/>
  <c r="U39" i="1"/>
  <c r="U33" i="1"/>
  <c r="U27" i="1"/>
  <c r="U21" i="1"/>
  <c r="U15" i="1"/>
  <c r="U38" i="1"/>
  <c r="U26" i="1"/>
  <c r="U20" i="1"/>
  <c r="U14" i="1"/>
  <c r="U36" i="1"/>
  <c r="U18" i="1"/>
  <c r="O37" i="1"/>
  <c r="U41" i="1"/>
  <c r="U29" i="1"/>
  <c r="U23" i="1"/>
  <c r="U17" i="1"/>
  <c r="O36" i="1"/>
  <c r="O28" i="1"/>
  <c r="O41" i="1"/>
  <c r="O20" i="1"/>
  <c r="O40" i="1"/>
  <c r="O17" i="1"/>
  <c r="O25" i="1"/>
  <c r="Q32" i="1"/>
  <c r="U32" i="1"/>
  <c r="P32" i="1" s="1"/>
  <c r="O33" i="1"/>
  <c r="O21" i="1"/>
  <c r="U35" i="1"/>
  <c r="P35" i="1" s="1"/>
  <c r="Q35" i="1"/>
  <c r="U30" i="1"/>
  <c r="P30" i="1" s="1"/>
  <c r="Q30" i="1"/>
  <c r="Q24" i="1"/>
  <c r="U24" i="1"/>
  <c r="P24" i="1" s="1"/>
  <c r="O24" i="1"/>
  <c r="Q13" i="1"/>
  <c r="U13" i="1"/>
  <c r="P13" i="1" s="1"/>
  <c r="O32" i="1"/>
  <c r="O38" i="1"/>
  <c r="O34" i="1"/>
  <c r="O30" i="1"/>
  <c r="O26" i="1"/>
  <c r="O22" i="1"/>
  <c r="O39" i="1"/>
  <c r="O35" i="1"/>
  <c r="O31" i="1"/>
  <c r="O27" i="1"/>
  <c r="O23" i="1"/>
  <c r="O19" i="1"/>
  <c r="O16" i="1"/>
  <c r="O15" i="1"/>
  <c r="O14" i="1"/>
  <c r="O13" i="1"/>
  <c r="O18" i="1"/>
  <c r="T12" i="1" l="1"/>
  <c r="Q12" i="1" l="1"/>
  <c r="O12" i="1"/>
  <c r="O43" i="1" s="1"/>
  <c r="Q43" i="1" l="1"/>
  <c r="U12" i="1"/>
  <c r="P12" i="1" s="1"/>
  <c r="P43" i="1" s="1"/>
</calcChain>
</file>

<file path=xl/sharedStrings.xml><?xml version="1.0" encoding="utf-8"?>
<sst xmlns="http://schemas.openxmlformats.org/spreadsheetml/2006/main" count="89" uniqueCount="78">
  <si>
    <t>Geschlecht</t>
  </si>
  <si>
    <t>TZW</t>
  </si>
  <si>
    <t>effektiv</t>
  </si>
  <si>
    <t>AG</t>
  </si>
  <si>
    <t>Alpung</t>
  </si>
  <si>
    <t>Produktionsform</t>
  </si>
  <si>
    <t>kg</t>
  </si>
  <si>
    <t>Merkmal</t>
  </si>
  <si>
    <t>Korrekturfaktoren</t>
  </si>
  <si>
    <t>Kategorie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</si>
  <si>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</si>
  <si>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</si>
  <si>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</si>
  <si>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</si>
  <si>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</si>
  <si>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</si>
  <si>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</si>
  <si>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</si>
  <si>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</si>
  <si>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</si>
  <si>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</si>
  <si>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</si>
  <si>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Geburtsmonat</t>
  </si>
  <si>
    <t>Weiblich</t>
  </si>
  <si>
    <t>Männlich</t>
  </si>
  <si>
    <t>Kastriert</t>
  </si>
  <si>
    <t>10ff</t>
  </si>
  <si>
    <t>Laktations-Nr.</t>
  </si>
  <si>
    <t>ja</t>
  </si>
  <si>
    <t>nein</t>
  </si>
  <si>
    <t>Wurfgrösse</t>
  </si>
  <si>
    <t>Zone</t>
  </si>
  <si>
    <t>g</t>
  </si>
  <si>
    <t>m</t>
  </si>
  <si>
    <t>PS</t>
  </si>
  <si>
    <t>m / f / c</t>
  </si>
  <si>
    <t>Calcolo Accrescimento Giornaliero FLEK</t>
  </si>
  <si>
    <t>Data di pesatura</t>
  </si>
  <si>
    <t>Data di</t>
  </si>
  <si>
    <t>nascita</t>
  </si>
  <si>
    <t>Nome di vitello</t>
  </si>
  <si>
    <t>Sesso</t>
  </si>
  <si>
    <t>Peso</t>
  </si>
  <si>
    <t>Nascita</t>
  </si>
  <si>
    <t>chilo</t>
  </si>
  <si>
    <t>Pesato</t>
  </si>
  <si>
    <t>Gemello 2</t>
  </si>
  <si>
    <t>s / n</t>
  </si>
  <si>
    <t>Singolo vitello 1</t>
  </si>
  <si>
    <t>Alpeggio</t>
  </si>
  <si>
    <t>Forma di produzione</t>
  </si>
  <si>
    <t>bio / non bio</t>
  </si>
  <si>
    <t>Zona</t>
  </si>
  <si>
    <t>zona di valle</t>
  </si>
  <si>
    <t>zona transitoria</t>
  </si>
  <si>
    <t>zona di collina</t>
  </si>
  <si>
    <t>zona montuosa 1</t>
  </si>
  <si>
    <t>zona montuosa 2</t>
  </si>
  <si>
    <t>zona montuosa 3</t>
  </si>
  <si>
    <t>zona montuosa 4</t>
  </si>
  <si>
    <t>Latta-</t>
  </si>
  <si>
    <t>zione</t>
  </si>
  <si>
    <t>Nome di</t>
  </si>
  <si>
    <t>madre</t>
  </si>
  <si>
    <t>della madre</t>
  </si>
  <si>
    <t>effettivo</t>
  </si>
  <si>
    <t>N. - BDTA</t>
  </si>
  <si>
    <t>bio</t>
  </si>
  <si>
    <t>Attenzione:</t>
  </si>
  <si>
    <t>E una metodo di calcolo approssimativo, può causare discrepanza deroga al calcolo ufficiale.</t>
  </si>
  <si>
    <t>Media:</t>
  </si>
  <si>
    <t>Esempio</t>
  </si>
  <si>
    <t>CH 120.0000.0000.0</t>
  </si>
  <si>
    <t>n</t>
  </si>
  <si>
    <t>LENA</t>
  </si>
  <si>
    <t>non bio</t>
  </si>
  <si>
    <t>[g]</t>
  </si>
  <si>
    <t>[kg]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</si>
</sst>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2" borderId="18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" fillId="7" borderId="21" xfId="0" applyFont="1" applyFill="1" applyBorder="1"/>
    <xf numFmtId="0" fontId="1" fillId="5" borderId="20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" fontId="1" fillId="7" borderId="14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/>
    <xf numFmtId="0" fontId="5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4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4" fontId="6" fillId="3" borderId="0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>
      <alignment horizontal="center"/>
    </xf>
    <xf numFmtId="0" fontId="4" fillId="2" borderId="4" xfId="0" applyFont="1" applyFill="1" applyBorder="1" applyProtection="1">
      <protection locked="0"/>
    </xf>
    <xf numFmtId="14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/>
    <xf numFmtId="0" fontId="4" fillId="2" borderId="6" xfId="0" applyFont="1" applyFill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7" borderId="14" xfId="0" applyNumberFormat="1" applyFont="1" applyFill="1" applyBorder="1" applyAlignment="1">
      <alignment horizontal="center" vertical="center"/>
    </xf>
    <xf numFmtId="14" fontId="2" fillId="9" borderId="2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838200</xdr:colOff>
      <xdr:row>2</xdr:row>
      <xdr:rowOff>0</xdr:rowOff>
    </xdr:from>
    <xdr:to>
      <xdr:col>16</xdr:col>
      <xdr:colOff>488867</xdr:colOff>
      <xdr:row>6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361950"/>
          <a:ext cx="2870118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W47"/>
  <sheetViews>
    <sheetView tabSelected="1" zoomScaleNormal="100" workbookViewId="0">
      <selection activeCell="G19" sqref="G19"/>
    </sheetView>
  </sheetViews>
  <sheetFormatPr baseColWidth="10" defaultRowHeight="14.25" x14ac:dyDescent="0.2"/>
  <cols>
    <col min="1" max="1" width="4.28515625" style="1" customWidth="1"/>
    <col min="2" max="2" width="18.28515625" style="1" bestFit="1" customWidth="1"/>
    <col min="3" max="3" width="20.140625" style="1" customWidth="1"/>
    <col min="4" max="4" width="12.5703125" style="52" bestFit="1" customWidth="1"/>
    <col min="5" max="5" width="12.85546875" style="52" bestFit="1" customWidth="1"/>
    <col min="6" max="7" width="10" style="1" customWidth="1"/>
    <col min="8" max="8" width="10.85546875" style="1" customWidth="1"/>
    <col min="9" max="9" width="9.7109375" style="1" customWidth="1"/>
    <col min="10" max="10" width="15.140625" style="1" customWidth="1"/>
    <col min="11" max="11" width="16.85546875" style="1" customWidth="1"/>
    <col min="12" max="12" width="6.28515625" style="1" customWidth="1"/>
    <col min="13" max="13" width="17.140625" style="2" customWidth="1"/>
    <col min="14" max="14" width="12.85546875" style="1" bestFit="1" customWidth="1"/>
    <col min="15" max="17" width="9.140625" style="1" customWidth="1"/>
    <col min="18" max="18" width="11.42578125" style="1" customWidth="1"/>
    <col min="19" max="19" width="11.42578125" style="1" hidden="1" customWidth="1"/>
    <col min="20" max="22" width="9.7109375" style="1" hidden="1" customWidth="1"/>
    <col min="23" max="23" width="11.42578125" style="1" hidden="1" customWidth="1"/>
    <col min="24" max="16384" width="11.42578125" style="1"/>
  </cols>
  <sheetData>
    <row r="2" spans="1:22" ht="14.25" customHeight="1" x14ac:dyDescent="0.2">
      <c r="B2" s="74" t="s">
        <v>36</v>
      </c>
      <c r="C2" s="74"/>
      <c r="D2" s="74"/>
      <c r="E2" s="74"/>
      <c r="F2" s="74"/>
      <c r="G2" s="74"/>
    </row>
    <row r="3" spans="1:22" ht="14.25" customHeight="1" x14ac:dyDescent="0.2">
      <c r="B3" s="74"/>
      <c r="C3" s="74"/>
      <c r="D3" s="74"/>
      <c r="E3" s="74"/>
      <c r="F3" s="74"/>
      <c r="G3" s="74"/>
    </row>
    <row r="4" spans="1:22" ht="15" customHeight="1" x14ac:dyDescent="0.35">
      <c r="F4" s="3"/>
      <c r="G4" s="3"/>
      <c r="H4" s="3"/>
      <c r="I4" s="3"/>
      <c r="J4" s="3"/>
      <c r="K4" s="3"/>
      <c r="L4" s="3"/>
    </row>
    <row r="5" spans="1:22" ht="14.25" customHeight="1" x14ac:dyDescent="0.35">
      <c r="F5" s="3"/>
      <c r="G5" s="3"/>
      <c r="H5" s="3"/>
      <c r="I5" s="3"/>
      <c r="J5" s="3"/>
      <c r="K5" s="3"/>
      <c r="L5" s="3"/>
    </row>
    <row r="6" spans="1:22" ht="15" thickBot="1" x14ac:dyDescent="0.25"/>
    <row r="7" spans="1:22" ht="15.75" thickBot="1" x14ac:dyDescent="0.3">
      <c r="B7" s="4" t="s">
        <v>37</v>
      </c>
      <c r="C7" s="70">
        <v>44155</v>
      </c>
    </row>
    <row r="8" spans="1:22" ht="15" thickBot="1" x14ac:dyDescent="0.25"/>
    <row r="9" spans="1:22" ht="15" x14ac:dyDescent="0.25">
      <c r="B9" s="40" t="s">
        <v>40</v>
      </c>
      <c r="C9" s="64" t="s">
        <v>66</v>
      </c>
      <c r="D9" s="41" t="s">
        <v>41</v>
      </c>
      <c r="E9" s="41" t="s">
        <v>38</v>
      </c>
      <c r="F9" s="75" t="s">
        <v>42</v>
      </c>
      <c r="G9" s="76"/>
      <c r="H9" s="77" t="s">
        <v>48</v>
      </c>
      <c r="I9" s="57" t="s">
        <v>49</v>
      </c>
      <c r="J9" s="77" t="s">
        <v>50</v>
      </c>
      <c r="K9" s="57" t="s">
        <v>52</v>
      </c>
      <c r="L9" s="57" t="s">
        <v>60</v>
      </c>
      <c r="M9" s="61" t="s">
        <v>62</v>
      </c>
      <c r="N9" s="53" t="s">
        <v>38</v>
      </c>
      <c r="O9" s="5" t="s">
        <v>3</v>
      </c>
      <c r="P9" s="8" t="s">
        <v>3</v>
      </c>
      <c r="Q9" s="11" t="s">
        <v>34</v>
      </c>
      <c r="T9" s="5" t="s">
        <v>1</v>
      </c>
      <c r="U9" s="8" t="s">
        <v>1</v>
      </c>
      <c r="V9" s="11" t="s">
        <v>3</v>
      </c>
    </row>
    <row r="10" spans="1:22" ht="15" x14ac:dyDescent="0.25">
      <c r="B10" s="42"/>
      <c r="C10" s="42"/>
      <c r="D10" s="43"/>
      <c r="E10" s="43" t="s">
        <v>39</v>
      </c>
      <c r="F10" s="43" t="s">
        <v>43</v>
      </c>
      <c r="G10" s="44" t="s">
        <v>45</v>
      </c>
      <c r="H10" s="78"/>
      <c r="I10" s="56"/>
      <c r="J10" s="78"/>
      <c r="K10" s="56"/>
      <c r="L10" s="45" t="s">
        <v>61</v>
      </c>
      <c r="M10" s="62" t="s">
        <v>63</v>
      </c>
      <c r="N10" s="54" t="s">
        <v>39</v>
      </c>
      <c r="O10" s="63" t="s">
        <v>65</v>
      </c>
      <c r="P10" s="9">
        <v>205</v>
      </c>
      <c r="Q10" s="27">
        <v>205</v>
      </c>
      <c r="T10" s="6" t="s">
        <v>2</v>
      </c>
      <c r="U10" s="9">
        <v>205</v>
      </c>
      <c r="V10" s="27">
        <v>205</v>
      </c>
    </row>
    <row r="11" spans="1:22" ht="15" x14ac:dyDescent="0.25">
      <c r="B11" s="46"/>
      <c r="C11" s="46"/>
      <c r="D11" s="47" t="s">
        <v>35</v>
      </c>
      <c r="E11" s="47"/>
      <c r="F11" s="47" t="s">
        <v>44</v>
      </c>
      <c r="G11" s="48" t="s">
        <v>44</v>
      </c>
      <c r="H11" s="49" t="s">
        <v>46</v>
      </c>
      <c r="I11" s="67" t="s">
        <v>47</v>
      </c>
      <c r="J11" s="45" t="s">
        <v>51</v>
      </c>
      <c r="K11" s="45"/>
      <c r="L11" s="45"/>
      <c r="M11" s="50"/>
      <c r="N11" s="65" t="s">
        <v>64</v>
      </c>
      <c r="O11" s="7" t="s">
        <v>76</v>
      </c>
      <c r="P11" s="10" t="s">
        <v>76</v>
      </c>
      <c r="Q11" s="28" t="s">
        <v>77</v>
      </c>
      <c r="T11" s="7" t="s">
        <v>32</v>
      </c>
      <c r="U11" s="10" t="s">
        <v>32</v>
      </c>
      <c r="V11" s="28" t="s">
        <v>6</v>
      </c>
    </row>
    <row r="12" spans="1:22" ht="15" customHeight="1" x14ac:dyDescent="0.2">
      <c r="A12" s="1">
        <v>1</v>
      </c>
      <c r="B12" s="31" t="s">
        <v>71</v>
      </c>
      <c r="C12" s="32" t="s">
        <v>72</v>
      </c>
      <c r="D12" s="33" t="s">
        <v>33</v>
      </c>
      <c r="E12" s="34">
        <v>43999</v>
      </c>
      <c r="F12" s="35">
        <v>31</v>
      </c>
      <c r="G12" s="35">
        <v>261</v>
      </c>
      <c r="H12" s="33">
        <v>2</v>
      </c>
      <c r="I12" s="33" t="s">
        <v>73</v>
      </c>
      <c r="J12" s="33" t="s">
        <v>75</v>
      </c>
      <c r="K12" s="33" t="s">
        <v>53</v>
      </c>
      <c r="L12" s="33">
        <v>1</v>
      </c>
      <c r="M12" s="36" t="s">
        <v>74</v>
      </c>
      <c r="N12" s="37">
        <v>41849</v>
      </c>
      <c r="O12" s="25">
        <f>IF(OR(T12=0,E12=""),"",(T12))</f>
        <v>1474.3589743589744</v>
      </c>
      <c r="P12" s="26">
        <f>IF(OR($D12="",$E12="",$F12="",$G12="",$H12="",$I12="",$J12="",$K12="",$L12=""),"",(U12))</f>
        <v>1770.7317073170732</v>
      </c>
      <c r="Q12" s="29">
        <f>IF(OR($D12="",$E12="",$F12="",$G12="",$H12="",$I12="",$J12="",$K12="",$L12=""),"",(V12))</f>
        <v>394</v>
      </c>
      <c r="T12" s="25">
        <f t="shared" ref="T12:T41" si="0">(G12-F12)/($C$7-E12)*1000</f>
        <v>1474.3589743589744</v>
      </c>
      <c r="U12" s="26">
        <f t="shared" ref="U12:U41" si="1">((V12-F12)/205)*1000</f>
        <v>1770.7317073170732</v>
      </c>
      <c r="V12" s="29">
        <f>ROUND(((ROUND(T12,0)/1000)*205+F12)+IF(D12="m",Korrekturfaktoren!$D$17)+IF(D12="c",Korrekturfaktoren!$D$18)+IF(D12="f",Korrekturfaktoren!$D$16)+IF(MONTH(E12)=1,Korrekturfaktoren!$D$4)+IF(MONTH(E12)=2,Korrekturfaktoren!$D$5)+IF(MONTH(E12)=3,Korrekturfaktoren!$D$6)+IF(MONTH(E12)=4,Korrekturfaktoren!$D$7)+IF(MONTH(E12)=5,Korrekturfaktoren!$D$8)+IF(MONTH(E12)=6,Korrekturfaktoren!$D$9)+IF(MONTH(E12)=7,Korrekturfaktoren!$D$10)+IF(MONTH(E12)=8,Korrekturfaktoren!$D$11)+IF(MONTH(E12)=9,Korrekturfaktoren!$D$12)+IF(MONTH(E12)=10,Korrekturfaktoren!$D$13)+IF(MONTH(E12)=11,Korrekturfaktoren!$D$14)+IF(MONTH(E12)=12,Korrekturfaktoren!$D$15)+IF(H12=2,Korrekturfaktoren!$D$30)+IF(I12="s",Korrekturfaktoren!$D$40)+IF(J12="bio",Korrekturfaktoren!$D$38)+IF(K12="zona di valle",Korrekturfaktoren!$D$31)+IF(K12="zona transitoria",Korrekturfaktoren!$D$32)+IF(K12="zona di collina",Korrekturfaktoren!$D$33)+IF(K12="zona montuosa 1",Korrekturfaktoren!$D$34)+IF(K12="zona montuosa 2",Korrekturfaktoren!$D$35)+IF(K12="zona montuosa 3",Korrekturfaktoren!$D$36)+IF(K12="zona montuosa 4",Korrekturfaktoren!$D$37)+IF(L12=1,Korrekturfaktoren!$D$19)+IF(L12=2,Korrekturfaktoren!$D$20)+IF(L12=3,Korrekturfaktoren!$D$21)+IF(L12=4,Korrekturfaktoren!$D$22)+IF(L12=5,Korrekturfaktoren!$D$23)+IF(L12=6,Korrekturfaktoren!$D$24)+IF(L12=7,Korrekturfaktoren!$D$25)+IF(L12=8,Korrekturfaktoren!$D$26)+IF(L12=9,Korrekturfaktoren!$D$27)+IF(L12&gt;=10,Korrekturfaktoren!$D$28),0)</f>
        <v>394</v>
      </c>
    </row>
    <row r="13" spans="1:22" ht="15" customHeight="1" x14ac:dyDescent="0.2">
      <c r="A13" s="1">
        <v>2</v>
      </c>
      <c r="B13" s="32"/>
      <c r="C13" s="32"/>
      <c r="D13" s="33"/>
      <c r="E13" s="34"/>
      <c r="F13" s="35"/>
      <c r="G13" s="35"/>
      <c r="H13" s="33"/>
      <c r="I13" s="33"/>
      <c r="J13" s="33"/>
      <c r="K13" s="33"/>
      <c r="L13" s="33"/>
      <c r="M13" s="36"/>
      <c r="N13" s="38"/>
      <c r="O13" s="25" t="str">
        <f t="shared" ref="O13:O41" si="2">IF(OR(T13=0,E13=""),"",(T13))</f>
        <v/>
      </c>
      <c r="P13" s="68" t="str">
        <f>IF(OR($D13="",$E13="",$F13="",$G13="",$H13="",$I13="",$J13="",$K13="",$L13=""),"",(U13))</f>
        <v/>
      </c>
      <c r="Q13" s="69" t="str">
        <f t="shared" ref="Q13:Q41" si="3">IF(OR($D13="",$E13="",$F13="",$G13="",$H13="",$I13="",$J13="",$K13="",$L13=""),"",(V13))</f>
        <v/>
      </c>
      <c r="T13" s="25">
        <f t="shared" si="0"/>
        <v>0</v>
      </c>
      <c r="U13" s="26">
        <f t="shared" si="1"/>
        <v>78.048780487804876</v>
      </c>
      <c r="V13" s="29">
        <f>ROUND(((ROUND(T13,0)/1000)*205+F13)+IF(D13="m",Korrekturfaktoren!$D$17)+IF(D13="c",Korrekturfaktoren!$D$18)+IF(D13="f",Korrekturfaktoren!$D$16)+IF(MONTH(E13)=1,Korrekturfaktoren!$D$4)+IF(MONTH(E13)=2,Korrekturfaktoren!$D$5)+IF(MONTH(E13)=3,Korrekturfaktoren!$D$6)+IF(MONTH(E13)=4,Korrekturfaktoren!$D$7)+IF(MONTH(E13)=5,Korrekturfaktoren!$D$8)+IF(MONTH(E13)=6,Korrekturfaktoren!$D$9)+IF(MONTH(E13)=7,Korrekturfaktoren!$D$10)+IF(MONTH(E13)=8,Korrekturfaktoren!$D$11)+IF(MONTH(E13)=9,Korrekturfaktoren!$D$12)+IF(MONTH(E13)=10,Korrekturfaktoren!$D$13)+IF(MONTH(E13)=11,Korrekturfaktoren!$D$14)+IF(MONTH(E13)=12,Korrekturfaktoren!$D$15)+IF(H13=2,Korrekturfaktoren!$D$30)+IF(I13="s",Korrekturfaktoren!$D$40)+IF(J13="bio",Korrekturfaktoren!$D$38)+IF(K13="zona di valle",Korrekturfaktoren!$D$31)+IF(K13="zona transitoria",Korrekturfaktoren!$D$32)+IF(K13="zona di collina",Korrekturfaktoren!$D$33)+IF(K13="zona montuosa 1",Korrekturfaktoren!$D$34)+IF(K13="zona montuosa 2",Korrekturfaktoren!$D$35)+IF(K13="zona montuosa 3",Korrekturfaktoren!$D$36)+IF(K13="zona montuosa 4",Korrekturfaktoren!$D$37)+IF(L13=1,Korrekturfaktoren!$D$19)+IF(L13=2,Korrekturfaktoren!$D$20)+IF(L13=3,Korrekturfaktoren!$D$21)+IF(L13=4,Korrekturfaktoren!$D$22)+IF(L13=5,Korrekturfaktoren!$D$23)+IF(L13=6,Korrekturfaktoren!$D$24)+IF(L13=7,Korrekturfaktoren!$D$25)+IF(L13=8,Korrekturfaktoren!$D$26)+IF(L13=9,Korrekturfaktoren!$D$27)+IF(L13&gt;=10,Korrekturfaktoren!$D$28),0)</f>
        <v>16</v>
      </c>
    </row>
    <row r="14" spans="1:22" ht="15" customHeight="1" x14ac:dyDescent="0.2">
      <c r="A14" s="1">
        <v>3</v>
      </c>
      <c r="B14" s="32"/>
      <c r="C14" s="32"/>
      <c r="D14" s="33"/>
      <c r="E14" s="34"/>
      <c r="F14" s="35"/>
      <c r="G14" s="35"/>
      <c r="H14" s="33"/>
      <c r="I14" s="33"/>
      <c r="J14" s="33"/>
      <c r="K14" s="33"/>
      <c r="L14" s="33"/>
      <c r="M14" s="36"/>
      <c r="N14" s="38"/>
      <c r="O14" s="25" t="str">
        <f t="shared" si="2"/>
        <v/>
      </c>
      <c r="P14" s="68" t="str">
        <f t="shared" ref="P14:P41" si="4">IF(OR($D14="",$E14="",$F14="",$G14="",$H14="",$I14="",$J14="",$K14="",$L14=""),"",(U14))</f>
        <v/>
      </c>
      <c r="Q14" s="69" t="str">
        <f t="shared" si="3"/>
        <v/>
      </c>
      <c r="T14" s="25">
        <f t="shared" si="0"/>
        <v>0</v>
      </c>
      <c r="U14" s="26">
        <f t="shared" si="1"/>
        <v>78.048780487804876</v>
      </c>
      <c r="V14" s="29">
        <f>ROUND(((ROUND(T14,0)/1000)*205+F14)+IF(D14="m",Korrekturfaktoren!$D$17)+IF(D14="c",Korrekturfaktoren!$D$18)+IF(D14="f",Korrekturfaktoren!$D$16)+IF(MONTH(E14)=1,Korrekturfaktoren!$D$4)+IF(MONTH(E14)=2,Korrekturfaktoren!$D$5)+IF(MONTH(E14)=3,Korrekturfaktoren!$D$6)+IF(MONTH(E14)=4,Korrekturfaktoren!$D$7)+IF(MONTH(E14)=5,Korrekturfaktoren!$D$8)+IF(MONTH(E14)=6,Korrekturfaktoren!$D$9)+IF(MONTH(E14)=7,Korrekturfaktoren!$D$10)+IF(MONTH(E14)=8,Korrekturfaktoren!$D$11)+IF(MONTH(E14)=9,Korrekturfaktoren!$D$12)+IF(MONTH(E14)=10,Korrekturfaktoren!$D$13)+IF(MONTH(E14)=11,Korrekturfaktoren!$D$14)+IF(MONTH(E14)=12,Korrekturfaktoren!$D$15)+IF(H14=2,Korrekturfaktoren!$D$30)+IF(I14="s",Korrekturfaktoren!$D$40)+IF(J14="bio",Korrekturfaktoren!$D$38)+IF(K14="zona di valle",Korrekturfaktoren!$D$31)+IF(K14="zona transitoria",Korrekturfaktoren!$D$32)+IF(K14="zona di collina",Korrekturfaktoren!$D$33)+IF(K14="zona montuosa 1",Korrekturfaktoren!$D$34)+IF(K14="zona montuosa 2",Korrekturfaktoren!$D$35)+IF(K14="zona montuosa 3",Korrekturfaktoren!$D$36)+IF(K14="zona montuosa 4",Korrekturfaktoren!$D$37)+IF(L14=1,Korrekturfaktoren!$D$19)+IF(L14=2,Korrekturfaktoren!$D$20)+IF(L14=3,Korrekturfaktoren!$D$21)+IF(L14=4,Korrekturfaktoren!$D$22)+IF(L14=5,Korrekturfaktoren!$D$23)+IF(L14=6,Korrekturfaktoren!$D$24)+IF(L14=7,Korrekturfaktoren!$D$25)+IF(L14=8,Korrekturfaktoren!$D$26)+IF(L14=9,Korrekturfaktoren!$D$27)+IF(L14&gt;=10,Korrekturfaktoren!$D$28),0)</f>
        <v>16</v>
      </c>
    </row>
    <row r="15" spans="1:22" ht="15" customHeight="1" x14ac:dyDescent="0.2">
      <c r="A15" s="1">
        <v>4</v>
      </c>
      <c r="B15" s="32"/>
      <c r="C15" s="32"/>
      <c r="D15" s="33"/>
      <c r="E15" s="34"/>
      <c r="F15" s="35"/>
      <c r="G15" s="35"/>
      <c r="H15" s="33"/>
      <c r="I15" s="33"/>
      <c r="J15" s="33"/>
      <c r="K15" s="33"/>
      <c r="L15" s="33"/>
      <c r="M15" s="36"/>
      <c r="N15" s="38"/>
      <c r="O15" s="25" t="str">
        <f t="shared" si="2"/>
        <v/>
      </c>
      <c r="P15" s="68" t="str">
        <f t="shared" si="4"/>
        <v/>
      </c>
      <c r="Q15" s="69" t="str">
        <f t="shared" si="3"/>
        <v/>
      </c>
      <c r="T15" s="25">
        <f t="shared" si="0"/>
        <v>0</v>
      </c>
      <c r="U15" s="26">
        <f t="shared" si="1"/>
        <v>78.048780487804876</v>
      </c>
      <c r="V15" s="29">
        <f>ROUND(((ROUND(T15,0)/1000)*205+F15)+IF(D15="m",Korrekturfaktoren!$D$17)+IF(D15="c",Korrekturfaktoren!$D$18)+IF(D15="f",Korrekturfaktoren!$D$16)+IF(MONTH(E15)=1,Korrekturfaktoren!$D$4)+IF(MONTH(E15)=2,Korrekturfaktoren!$D$5)+IF(MONTH(E15)=3,Korrekturfaktoren!$D$6)+IF(MONTH(E15)=4,Korrekturfaktoren!$D$7)+IF(MONTH(E15)=5,Korrekturfaktoren!$D$8)+IF(MONTH(E15)=6,Korrekturfaktoren!$D$9)+IF(MONTH(E15)=7,Korrekturfaktoren!$D$10)+IF(MONTH(E15)=8,Korrekturfaktoren!$D$11)+IF(MONTH(E15)=9,Korrekturfaktoren!$D$12)+IF(MONTH(E15)=10,Korrekturfaktoren!$D$13)+IF(MONTH(E15)=11,Korrekturfaktoren!$D$14)+IF(MONTH(E15)=12,Korrekturfaktoren!$D$15)+IF(H15=2,Korrekturfaktoren!$D$30)+IF(I15="s",Korrekturfaktoren!$D$40)+IF(J15="bio",Korrekturfaktoren!$D$38)+IF(K15="zona di valle",Korrekturfaktoren!$D$31)+IF(K15="zona transitoria",Korrekturfaktoren!$D$32)+IF(K15="zona di collina",Korrekturfaktoren!$D$33)+IF(K15="zona montuosa 1",Korrekturfaktoren!$D$34)+IF(K15="zona montuosa 2",Korrekturfaktoren!$D$35)+IF(K15="zona montuosa 3",Korrekturfaktoren!$D$36)+IF(K15="zona montuosa 4",Korrekturfaktoren!$D$37)+IF(L15=1,Korrekturfaktoren!$D$19)+IF(L15=2,Korrekturfaktoren!$D$20)+IF(L15=3,Korrekturfaktoren!$D$21)+IF(L15=4,Korrekturfaktoren!$D$22)+IF(L15=5,Korrekturfaktoren!$D$23)+IF(L15=6,Korrekturfaktoren!$D$24)+IF(L15=7,Korrekturfaktoren!$D$25)+IF(L15=8,Korrekturfaktoren!$D$26)+IF(L15=9,Korrekturfaktoren!$D$27)+IF(L15&gt;=10,Korrekturfaktoren!$D$28),0)</f>
        <v>16</v>
      </c>
    </row>
    <row r="16" spans="1:22" ht="15" customHeight="1" x14ac:dyDescent="0.2">
      <c r="A16" s="1">
        <v>5</v>
      </c>
      <c r="B16" s="32"/>
      <c r="C16" s="32"/>
      <c r="D16" s="33"/>
      <c r="E16" s="34"/>
      <c r="F16" s="35"/>
      <c r="G16" s="35"/>
      <c r="H16" s="33"/>
      <c r="I16" s="33"/>
      <c r="J16" s="33"/>
      <c r="K16" s="33"/>
      <c r="L16" s="33"/>
      <c r="M16" s="36"/>
      <c r="N16" s="37"/>
      <c r="O16" s="25" t="str">
        <f t="shared" si="2"/>
        <v/>
      </c>
      <c r="P16" s="68" t="str">
        <f t="shared" si="4"/>
        <v/>
      </c>
      <c r="Q16" s="69" t="str">
        <f t="shared" si="3"/>
        <v/>
      </c>
      <c r="T16" s="25">
        <f t="shared" si="0"/>
        <v>0</v>
      </c>
      <c r="U16" s="26">
        <f t="shared" si="1"/>
        <v>78.048780487804876</v>
      </c>
      <c r="V16" s="29">
        <f>ROUND(((ROUND(T16,0)/1000)*205+F16)+IF(D16="m",Korrekturfaktoren!$D$17)+IF(D16="c",Korrekturfaktoren!$D$18)+IF(D16="f",Korrekturfaktoren!$D$16)+IF(MONTH(E16)=1,Korrekturfaktoren!$D$4)+IF(MONTH(E16)=2,Korrekturfaktoren!$D$5)+IF(MONTH(E16)=3,Korrekturfaktoren!$D$6)+IF(MONTH(E16)=4,Korrekturfaktoren!$D$7)+IF(MONTH(E16)=5,Korrekturfaktoren!$D$8)+IF(MONTH(E16)=6,Korrekturfaktoren!$D$9)+IF(MONTH(E16)=7,Korrekturfaktoren!$D$10)+IF(MONTH(E16)=8,Korrekturfaktoren!$D$11)+IF(MONTH(E16)=9,Korrekturfaktoren!$D$12)+IF(MONTH(E16)=10,Korrekturfaktoren!$D$13)+IF(MONTH(E16)=11,Korrekturfaktoren!$D$14)+IF(MONTH(E16)=12,Korrekturfaktoren!$D$15)+IF(H16=2,Korrekturfaktoren!$D$30)+IF(I16="s",Korrekturfaktoren!$D$40)+IF(J16="bio",Korrekturfaktoren!$D$38)+IF(K16="zona di valle",Korrekturfaktoren!$D$31)+IF(K16="zona transitoria",Korrekturfaktoren!$D$32)+IF(K16="zona di collina",Korrekturfaktoren!$D$33)+IF(K16="zona montuosa 1",Korrekturfaktoren!$D$34)+IF(K16="zona montuosa 2",Korrekturfaktoren!$D$35)+IF(K16="zona montuosa 3",Korrekturfaktoren!$D$36)+IF(K16="zona montuosa 4",Korrekturfaktoren!$D$37)+IF(L16=1,Korrekturfaktoren!$D$19)+IF(L16=2,Korrekturfaktoren!$D$20)+IF(L16=3,Korrekturfaktoren!$D$21)+IF(L16=4,Korrekturfaktoren!$D$22)+IF(L16=5,Korrekturfaktoren!$D$23)+IF(L16=6,Korrekturfaktoren!$D$24)+IF(L16=7,Korrekturfaktoren!$D$25)+IF(L16=8,Korrekturfaktoren!$D$26)+IF(L16=9,Korrekturfaktoren!$D$27)+IF(L16&gt;=10,Korrekturfaktoren!$D$28),0)</f>
        <v>16</v>
      </c>
    </row>
    <row r="17" spans="1:22" ht="15" customHeight="1" x14ac:dyDescent="0.2">
      <c r="A17" s="1">
        <v>6</v>
      </c>
      <c r="B17" s="32"/>
      <c r="C17" s="32"/>
      <c r="D17" s="33"/>
      <c r="E17" s="34"/>
      <c r="F17" s="35"/>
      <c r="G17" s="35"/>
      <c r="H17" s="33"/>
      <c r="I17" s="55"/>
      <c r="J17" s="33"/>
      <c r="K17" s="33"/>
      <c r="L17" s="33"/>
      <c r="M17" s="36"/>
      <c r="N17" s="38"/>
      <c r="O17" s="25" t="str">
        <f t="shared" si="2"/>
        <v/>
      </c>
      <c r="P17" s="68" t="str">
        <f t="shared" si="4"/>
        <v/>
      </c>
      <c r="Q17" s="69" t="str">
        <f t="shared" si="3"/>
        <v/>
      </c>
      <c r="T17" s="25">
        <f t="shared" si="0"/>
        <v>0</v>
      </c>
      <c r="U17" s="26">
        <f t="shared" si="1"/>
        <v>78.048780487804876</v>
      </c>
      <c r="V17" s="29">
        <f>ROUND(((ROUND(T17,0)/1000)*205+F17)+IF(D17="m",Korrekturfaktoren!$D$17)+IF(D17="c",Korrekturfaktoren!$D$18)+IF(D17="f",Korrekturfaktoren!$D$16)+IF(MONTH(E17)=1,Korrekturfaktoren!$D$4)+IF(MONTH(E17)=2,Korrekturfaktoren!$D$5)+IF(MONTH(E17)=3,Korrekturfaktoren!$D$6)+IF(MONTH(E17)=4,Korrekturfaktoren!$D$7)+IF(MONTH(E17)=5,Korrekturfaktoren!$D$8)+IF(MONTH(E17)=6,Korrekturfaktoren!$D$9)+IF(MONTH(E17)=7,Korrekturfaktoren!$D$10)+IF(MONTH(E17)=8,Korrekturfaktoren!$D$11)+IF(MONTH(E17)=9,Korrekturfaktoren!$D$12)+IF(MONTH(E17)=10,Korrekturfaktoren!$D$13)+IF(MONTH(E17)=11,Korrekturfaktoren!$D$14)+IF(MONTH(E17)=12,Korrekturfaktoren!$D$15)+IF(H17=2,Korrekturfaktoren!$D$30)+IF(I17="s",Korrekturfaktoren!$D$40)+IF(J17="bio",Korrekturfaktoren!$D$38)+IF(K17="zona di valle",Korrekturfaktoren!$D$31)+IF(K17="zona transitoria",Korrekturfaktoren!$D$32)+IF(K17="zona di collina",Korrekturfaktoren!$D$33)+IF(K17="zona montuosa 1",Korrekturfaktoren!$D$34)+IF(K17="zona montuosa 2",Korrekturfaktoren!$D$35)+IF(K17="zona montuosa 3",Korrekturfaktoren!$D$36)+IF(K17="zona montuosa 4",Korrekturfaktoren!$D$37)+IF(L17=1,Korrekturfaktoren!$D$19)+IF(L17=2,Korrekturfaktoren!$D$20)+IF(L17=3,Korrekturfaktoren!$D$21)+IF(L17=4,Korrekturfaktoren!$D$22)+IF(L17=5,Korrekturfaktoren!$D$23)+IF(L17=6,Korrekturfaktoren!$D$24)+IF(L17=7,Korrekturfaktoren!$D$25)+IF(L17=8,Korrekturfaktoren!$D$26)+IF(L17=9,Korrekturfaktoren!$D$27)+IF(L17&gt;=10,Korrekturfaktoren!$D$28),0)</f>
        <v>16</v>
      </c>
    </row>
    <row r="18" spans="1:22" ht="15" customHeight="1" x14ac:dyDescent="0.2">
      <c r="A18" s="1">
        <v>7</v>
      </c>
      <c r="B18" s="32"/>
      <c r="C18" s="32"/>
      <c r="D18" s="33"/>
      <c r="E18" s="34"/>
      <c r="F18" s="35"/>
      <c r="G18" s="35"/>
      <c r="H18" s="33"/>
      <c r="I18" s="55"/>
      <c r="J18" s="55"/>
      <c r="K18" s="33"/>
      <c r="L18" s="33"/>
      <c r="M18" s="36"/>
      <c r="N18" s="38"/>
      <c r="O18" s="25" t="str">
        <f t="shared" si="2"/>
        <v/>
      </c>
      <c r="P18" s="68" t="str">
        <f t="shared" si="4"/>
        <v/>
      </c>
      <c r="Q18" s="69" t="str">
        <f t="shared" si="3"/>
        <v/>
      </c>
      <c r="T18" s="25">
        <f t="shared" si="0"/>
        <v>0</v>
      </c>
      <c r="U18" s="26">
        <f t="shared" si="1"/>
        <v>78.048780487804876</v>
      </c>
      <c r="V18" s="29">
        <f>ROUND(((ROUND(T18,0)/1000)*205+F18)+IF(D18="m",Korrekturfaktoren!$D$17)+IF(D18="c",Korrekturfaktoren!$D$18)+IF(D18="f",Korrekturfaktoren!$D$16)+IF(MONTH(E18)=1,Korrekturfaktoren!$D$4)+IF(MONTH(E18)=2,Korrekturfaktoren!$D$5)+IF(MONTH(E18)=3,Korrekturfaktoren!$D$6)+IF(MONTH(E18)=4,Korrekturfaktoren!$D$7)+IF(MONTH(E18)=5,Korrekturfaktoren!$D$8)+IF(MONTH(E18)=6,Korrekturfaktoren!$D$9)+IF(MONTH(E18)=7,Korrekturfaktoren!$D$10)+IF(MONTH(E18)=8,Korrekturfaktoren!$D$11)+IF(MONTH(E18)=9,Korrekturfaktoren!$D$12)+IF(MONTH(E18)=10,Korrekturfaktoren!$D$13)+IF(MONTH(E18)=11,Korrekturfaktoren!$D$14)+IF(MONTH(E18)=12,Korrekturfaktoren!$D$15)+IF(H18=2,Korrekturfaktoren!$D$30)+IF(I18="s",Korrekturfaktoren!$D$40)+IF(J18="bio",Korrekturfaktoren!$D$38)+IF(K18="zona di valle",Korrekturfaktoren!$D$31)+IF(K18="zona transitoria",Korrekturfaktoren!$D$32)+IF(K18="zona di collina",Korrekturfaktoren!$D$33)+IF(K18="zona montuosa 1",Korrekturfaktoren!$D$34)+IF(K18="zona montuosa 2",Korrekturfaktoren!$D$35)+IF(K18="zona montuosa 3",Korrekturfaktoren!$D$36)+IF(K18="zona montuosa 4",Korrekturfaktoren!$D$37)+IF(L18=1,Korrekturfaktoren!$D$19)+IF(L18=2,Korrekturfaktoren!$D$20)+IF(L18=3,Korrekturfaktoren!$D$21)+IF(L18=4,Korrekturfaktoren!$D$22)+IF(L18=5,Korrekturfaktoren!$D$23)+IF(L18=6,Korrekturfaktoren!$D$24)+IF(L18=7,Korrekturfaktoren!$D$25)+IF(L18=8,Korrekturfaktoren!$D$26)+IF(L18=9,Korrekturfaktoren!$D$27)+IF(L18&gt;=10,Korrekturfaktoren!$D$28),0)</f>
        <v>16</v>
      </c>
    </row>
    <row r="19" spans="1:22" ht="15" customHeight="1" x14ac:dyDescent="0.2">
      <c r="A19" s="1">
        <v>8</v>
      </c>
      <c r="B19" s="32"/>
      <c r="C19" s="32"/>
      <c r="D19" s="33"/>
      <c r="E19" s="34"/>
      <c r="F19" s="35"/>
      <c r="G19" s="35"/>
      <c r="H19" s="33"/>
      <c r="I19" s="33"/>
      <c r="J19" s="33"/>
      <c r="K19" s="33"/>
      <c r="L19" s="33"/>
      <c r="M19" s="36"/>
      <c r="N19" s="39"/>
      <c r="O19" s="25" t="str">
        <f t="shared" si="2"/>
        <v/>
      </c>
      <c r="P19" s="68" t="str">
        <f t="shared" si="4"/>
        <v/>
      </c>
      <c r="Q19" s="69" t="str">
        <f t="shared" si="3"/>
        <v/>
      </c>
      <c r="T19" s="25">
        <f t="shared" si="0"/>
        <v>0</v>
      </c>
      <c r="U19" s="26">
        <f t="shared" si="1"/>
        <v>78.048780487804876</v>
      </c>
      <c r="V19" s="29">
        <f>ROUND(((ROUND(T19,0)/1000)*205+F19)+IF(D19="m",Korrekturfaktoren!$D$17)+IF(D19="c",Korrekturfaktoren!$D$18)+IF(D19="f",Korrekturfaktoren!$D$16)+IF(MONTH(E19)=1,Korrekturfaktoren!$D$4)+IF(MONTH(E19)=2,Korrekturfaktoren!$D$5)+IF(MONTH(E19)=3,Korrekturfaktoren!$D$6)+IF(MONTH(E19)=4,Korrekturfaktoren!$D$7)+IF(MONTH(E19)=5,Korrekturfaktoren!$D$8)+IF(MONTH(E19)=6,Korrekturfaktoren!$D$9)+IF(MONTH(E19)=7,Korrekturfaktoren!$D$10)+IF(MONTH(E19)=8,Korrekturfaktoren!$D$11)+IF(MONTH(E19)=9,Korrekturfaktoren!$D$12)+IF(MONTH(E19)=10,Korrekturfaktoren!$D$13)+IF(MONTH(E19)=11,Korrekturfaktoren!$D$14)+IF(MONTH(E19)=12,Korrekturfaktoren!$D$15)+IF(H19=2,Korrekturfaktoren!$D$30)+IF(I19="s",Korrekturfaktoren!$D$40)+IF(J19="bio",Korrekturfaktoren!$D$38)+IF(K19="zona di valle",Korrekturfaktoren!$D$31)+IF(K19="zona transitoria",Korrekturfaktoren!$D$32)+IF(K19="zona di collina",Korrekturfaktoren!$D$33)+IF(K19="zona montuosa 1",Korrekturfaktoren!$D$34)+IF(K19="zona montuosa 2",Korrekturfaktoren!$D$35)+IF(K19="zona montuosa 3",Korrekturfaktoren!$D$36)+IF(K19="zona montuosa 4",Korrekturfaktoren!$D$37)+IF(L19=1,Korrekturfaktoren!$D$19)+IF(L19=2,Korrekturfaktoren!$D$20)+IF(L19=3,Korrekturfaktoren!$D$21)+IF(L19=4,Korrekturfaktoren!$D$22)+IF(L19=5,Korrekturfaktoren!$D$23)+IF(L19=6,Korrekturfaktoren!$D$24)+IF(L19=7,Korrekturfaktoren!$D$25)+IF(L19=8,Korrekturfaktoren!$D$26)+IF(L19=9,Korrekturfaktoren!$D$27)+IF(L19&gt;=10,Korrekturfaktoren!$D$28),0)</f>
        <v>16</v>
      </c>
    </row>
    <row r="20" spans="1:22" ht="15" customHeight="1" x14ac:dyDescent="0.2">
      <c r="A20" s="1">
        <v>9</v>
      </c>
      <c r="B20" s="32"/>
      <c r="C20" s="32"/>
      <c r="D20" s="33"/>
      <c r="E20" s="34"/>
      <c r="F20" s="35"/>
      <c r="G20" s="35"/>
      <c r="H20" s="33"/>
      <c r="I20" s="33"/>
      <c r="J20" s="33"/>
      <c r="K20" s="33"/>
      <c r="L20" s="33"/>
      <c r="M20" s="36"/>
      <c r="N20" s="39"/>
      <c r="O20" s="25" t="str">
        <f t="shared" si="2"/>
        <v/>
      </c>
      <c r="P20" s="68" t="str">
        <f t="shared" si="4"/>
        <v/>
      </c>
      <c r="Q20" s="69" t="str">
        <f t="shared" si="3"/>
        <v/>
      </c>
      <c r="T20" s="25">
        <f t="shared" si="0"/>
        <v>0</v>
      </c>
      <c r="U20" s="26">
        <f t="shared" si="1"/>
        <v>78.048780487804876</v>
      </c>
      <c r="V20" s="29">
        <f>ROUND(((ROUND(T20,0)/1000)*205+F20)+IF(D20="m",Korrekturfaktoren!$D$17)+IF(D20="c",Korrekturfaktoren!$D$18)+IF(D20="f",Korrekturfaktoren!$D$16)+IF(MONTH(E20)=1,Korrekturfaktoren!$D$4)+IF(MONTH(E20)=2,Korrekturfaktoren!$D$5)+IF(MONTH(E20)=3,Korrekturfaktoren!$D$6)+IF(MONTH(E20)=4,Korrekturfaktoren!$D$7)+IF(MONTH(E20)=5,Korrekturfaktoren!$D$8)+IF(MONTH(E20)=6,Korrekturfaktoren!$D$9)+IF(MONTH(E20)=7,Korrekturfaktoren!$D$10)+IF(MONTH(E20)=8,Korrekturfaktoren!$D$11)+IF(MONTH(E20)=9,Korrekturfaktoren!$D$12)+IF(MONTH(E20)=10,Korrekturfaktoren!$D$13)+IF(MONTH(E20)=11,Korrekturfaktoren!$D$14)+IF(MONTH(E20)=12,Korrekturfaktoren!$D$15)+IF(H20=2,Korrekturfaktoren!$D$30)+IF(I20="s",Korrekturfaktoren!$D$40)+IF(J20="bio",Korrekturfaktoren!$D$38)+IF(K20="zona di valle",Korrekturfaktoren!$D$31)+IF(K20="zona transitoria",Korrekturfaktoren!$D$32)+IF(K20="zona di collina",Korrekturfaktoren!$D$33)+IF(K20="zona montuosa 1",Korrekturfaktoren!$D$34)+IF(K20="zona montuosa 2",Korrekturfaktoren!$D$35)+IF(K20="zona montuosa 3",Korrekturfaktoren!$D$36)+IF(K20="zona montuosa 4",Korrekturfaktoren!$D$37)+IF(L20=1,Korrekturfaktoren!$D$19)+IF(L20=2,Korrekturfaktoren!$D$20)+IF(L20=3,Korrekturfaktoren!$D$21)+IF(L20=4,Korrekturfaktoren!$D$22)+IF(L20=5,Korrekturfaktoren!$D$23)+IF(L20=6,Korrekturfaktoren!$D$24)+IF(L20=7,Korrekturfaktoren!$D$25)+IF(L20=8,Korrekturfaktoren!$D$26)+IF(L20=9,Korrekturfaktoren!$D$27)+IF(L20&gt;=10,Korrekturfaktoren!$D$28),0)</f>
        <v>16</v>
      </c>
    </row>
    <row r="21" spans="1:22" ht="15" customHeight="1" x14ac:dyDescent="0.2">
      <c r="A21" s="1">
        <v>10</v>
      </c>
      <c r="B21" s="32"/>
      <c r="C21" s="32"/>
      <c r="D21" s="33"/>
      <c r="E21" s="34"/>
      <c r="F21" s="35"/>
      <c r="G21" s="35"/>
      <c r="H21" s="33"/>
      <c r="I21" s="33"/>
      <c r="J21" s="33"/>
      <c r="K21" s="33"/>
      <c r="L21" s="33"/>
      <c r="M21" s="36"/>
      <c r="N21" s="39"/>
      <c r="O21" s="25" t="str">
        <f t="shared" si="2"/>
        <v/>
      </c>
      <c r="P21" s="68" t="str">
        <f t="shared" si="4"/>
        <v/>
      </c>
      <c r="Q21" s="69" t="str">
        <f t="shared" si="3"/>
        <v/>
      </c>
      <c r="T21" s="25">
        <f t="shared" si="0"/>
        <v>0</v>
      </c>
      <c r="U21" s="26">
        <f t="shared" si="1"/>
        <v>78.048780487804876</v>
      </c>
      <c r="V21" s="29">
        <f>ROUND(((ROUND(T21,0)/1000)*205+F21)+IF(D21="m",Korrekturfaktoren!$D$17)+IF(D21="c",Korrekturfaktoren!$D$18)+IF(D21="f",Korrekturfaktoren!$D$16)+IF(MONTH(E21)=1,Korrekturfaktoren!$D$4)+IF(MONTH(E21)=2,Korrekturfaktoren!$D$5)+IF(MONTH(E21)=3,Korrekturfaktoren!$D$6)+IF(MONTH(E21)=4,Korrekturfaktoren!$D$7)+IF(MONTH(E21)=5,Korrekturfaktoren!$D$8)+IF(MONTH(E21)=6,Korrekturfaktoren!$D$9)+IF(MONTH(E21)=7,Korrekturfaktoren!$D$10)+IF(MONTH(E21)=8,Korrekturfaktoren!$D$11)+IF(MONTH(E21)=9,Korrekturfaktoren!$D$12)+IF(MONTH(E21)=10,Korrekturfaktoren!$D$13)+IF(MONTH(E21)=11,Korrekturfaktoren!$D$14)+IF(MONTH(E21)=12,Korrekturfaktoren!$D$15)+IF(H21=2,Korrekturfaktoren!$D$30)+IF(I21="s",Korrekturfaktoren!$D$40)+IF(J21="bio",Korrekturfaktoren!$D$38)+IF(K21="zona di valle",Korrekturfaktoren!$D$31)+IF(K21="zona transitoria",Korrekturfaktoren!$D$32)+IF(K21="zona di collina",Korrekturfaktoren!$D$33)+IF(K21="zona montuosa 1",Korrekturfaktoren!$D$34)+IF(K21="zona montuosa 2",Korrekturfaktoren!$D$35)+IF(K21="zona montuosa 3",Korrekturfaktoren!$D$36)+IF(K21="zona montuosa 4",Korrekturfaktoren!$D$37)+IF(L21=1,Korrekturfaktoren!$D$19)+IF(L21=2,Korrekturfaktoren!$D$20)+IF(L21=3,Korrekturfaktoren!$D$21)+IF(L21=4,Korrekturfaktoren!$D$22)+IF(L21=5,Korrekturfaktoren!$D$23)+IF(L21=6,Korrekturfaktoren!$D$24)+IF(L21=7,Korrekturfaktoren!$D$25)+IF(L21=8,Korrekturfaktoren!$D$26)+IF(L21=9,Korrekturfaktoren!$D$27)+IF(L21&gt;=10,Korrekturfaktoren!$D$28),0)</f>
        <v>16</v>
      </c>
    </row>
    <row r="22" spans="1:22" ht="15" customHeight="1" x14ac:dyDescent="0.2">
      <c r="A22" s="1">
        <v>11</v>
      </c>
      <c r="B22" s="32"/>
      <c r="C22" s="32"/>
      <c r="D22" s="33"/>
      <c r="E22" s="34"/>
      <c r="F22" s="35"/>
      <c r="G22" s="35"/>
      <c r="H22" s="33"/>
      <c r="I22" s="33"/>
      <c r="J22" s="33"/>
      <c r="K22" s="33"/>
      <c r="L22" s="33"/>
      <c r="M22" s="36"/>
      <c r="N22" s="39"/>
      <c r="O22" s="25" t="str">
        <f t="shared" si="2"/>
        <v/>
      </c>
      <c r="P22" s="68" t="str">
        <f t="shared" si="4"/>
        <v/>
      </c>
      <c r="Q22" s="69" t="str">
        <f t="shared" si="3"/>
        <v/>
      </c>
      <c r="T22" s="25">
        <f t="shared" si="0"/>
        <v>0</v>
      </c>
      <c r="U22" s="26">
        <f t="shared" si="1"/>
        <v>78.048780487804876</v>
      </c>
      <c r="V22" s="29">
        <f>ROUND(((ROUND(T22,0)/1000)*205+F22)+IF(D22="m",Korrekturfaktoren!$D$17)+IF(D22="c",Korrekturfaktoren!$D$18)+IF(D22="f",Korrekturfaktoren!$D$16)+IF(MONTH(E22)=1,Korrekturfaktoren!$D$4)+IF(MONTH(E22)=2,Korrekturfaktoren!$D$5)+IF(MONTH(E22)=3,Korrekturfaktoren!$D$6)+IF(MONTH(E22)=4,Korrekturfaktoren!$D$7)+IF(MONTH(E22)=5,Korrekturfaktoren!$D$8)+IF(MONTH(E22)=6,Korrekturfaktoren!$D$9)+IF(MONTH(E22)=7,Korrekturfaktoren!$D$10)+IF(MONTH(E22)=8,Korrekturfaktoren!$D$11)+IF(MONTH(E22)=9,Korrekturfaktoren!$D$12)+IF(MONTH(E22)=10,Korrekturfaktoren!$D$13)+IF(MONTH(E22)=11,Korrekturfaktoren!$D$14)+IF(MONTH(E22)=12,Korrekturfaktoren!$D$15)+IF(H22=2,Korrekturfaktoren!$D$30)+IF(I22="s",Korrekturfaktoren!$D$40)+IF(J22="bio",Korrekturfaktoren!$D$38)+IF(K22="zona di valle",Korrekturfaktoren!$D$31)+IF(K22="zona transitoria",Korrekturfaktoren!$D$32)+IF(K22="zona di collina",Korrekturfaktoren!$D$33)+IF(K22="zona montuosa 1",Korrekturfaktoren!$D$34)+IF(K22="zona montuosa 2",Korrekturfaktoren!$D$35)+IF(K22="zona montuosa 3",Korrekturfaktoren!$D$36)+IF(K22="zona montuosa 4",Korrekturfaktoren!$D$37)+IF(L22=1,Korrekturfaktoren!$D$19)+IF(L22=2,Korrekturfaktoren!$D$20)+IF(L22=3,Korrekturfaktoren!$D$21)+IF(L22=4,Korrekturfaktoren!$D$22)+IF(L22=5,Korrekturfaktoren!$D$23)+IF(L22=6,Korrekturfaktoren!$D$24)+IF(L22=7,Korrekturfaktoren!$D$25)+IF(L22=8,Korrekturfaktoren!$D$26)+IF(L22=9,Korrekturfaktoren!$D$27)+IF(L22&gt;=10,Korrekturfaktoren!$D$28),0)</f>
        <v>16</v>
      </c>
    </row>
    <row r="23" spans="1:22" ht="15" customHeight="1" x14ac:dyDescent="0.2">
      <c r="A23" s="1">
        <v>12</v>
      </c>
      <c r="B23" s="32"/>
      <c r="C23" s="32"/>
      <c r="D23" s="33"/>
      <c r="E23" s="34"/>
      <c r="F23" s="35"/>
      <c r="G23" s="35"/>
      <c r="H23" s="33"/>
      <c r="I23" s="33"/>
      <c r="J23" s="33"/>
      <c r="K23" s="33"/>
      <c r="L23" s="33"/>
      <c r="M23" s="36"/>
      <c r="N23" s="39"/>
      <c r="O23" s="25" t="str">
        <f t="shared" si="2"/>
        <v/>
      </c>
      <c r="P23" s="68" t="str">
        <f t="shared" si="4"/>
        <v/>
      </c>
      <c r="Q23" s="69" t="str">
        <f t="shared" si="3"/>
        <v/>
      </c>
      <c r="T23" s="25">
        <f t="shared" si="0"/>
        <v>0</v>
      </c>
      <c r="U23" s="26">
        <f t="shared" si="1"/>
        <v>78.048780487804876</v>
      </c>
      <c r="V23" s="29">
        <f>ROUND(((ROUND(T23,0)/1000)*205+F23)+IF(D23="m",Korrekturfaktoren!$D$17)+IF(D23="c",Korrekturfaktoren!$D$18)+IF(D23="f",Korrekturfaktoren!$D$16)+IF(MONTH(E23)=1,Korrekturfaktoren!$D$4)+IF(MONTH(E23)=2,Korrekturfaktoren!$D$5)+IF(MONTH(E23)=3,Korrekturfaktoren!$D$6)+IF(MONTH(E23)=4,Korrekturfaktoren!$D$7)+IF(MONTH(E23)=5,Korrekturfaktoren!$D$8)+IF(MONTH(E23)=6,Korrekturfaktoren!$D$9)+IF(MONTH(E23)=7,Korrekturfaktoren!$D$10)+IF(MONTH(E23)=8,Korrekturfaktoren!$D$11)+IF(MONTH(E23)=9,Korrekturfaktoren!$D$12)+IF(MONTH(E23)=10,Korrekturfaktoren!$D$13)+IF(MONTH(E23)=11,Korrekturfaktoren!$D$14)+IF(MONTH(E23)=12,Korrekturfaktoren!$D$15)+IF(H23=2,Korrekturfaktoren!$D$30)+IF(I23="s",Korrekturfaktoren!$D$40)+IF(J23="bio",Korrekturfaktoren!$D$38)+IF(K23="zona di valle",Korrekturfaktoren!$D$31)+IF(K23="zona transitoria",Korrekturfaktoren!$D$32)+IF(K23="zona di collina",Korrekturfaktoren!$D$33)+IF(K23="zona montuosa 1",Korrekturfaktoren!$D$34)+IF(K23="zona montuosa 2",Korrekturfaktoren!$D$35)+IF(K23="zona montuosa 3",Korrekturfaktoren!$D$36)+IF(K23="zona montuosa 4",Korrekturfaktoren!$D$37)+IF(L23=1,Korrekturfaktoren!$D$19)+IF(L23=2,Korrekturfaktoren!$D$20)+IF(L23=3,Korrekturfaktoren!$D$21)+IF(L23=4,Korrekturfaktoren!$D$22)+IF(L23=5,Korrekturfaktoren!$D$23)+IF(L23=6,Korrekturfaktoren!$D$24)+IF(L23=7,Korrekturfaktoren!$D$25)+IF(L23=8,Korrekturfaktoren!$D$26)+IF(L23=9,Korrekturfaktoren!$D$27)+IF(L23&gt;=10,Korrekturfaktoren!$D$28),0)</f>
        <v>16</v>
      </c>
    </row>
    <row r="24" spans="1:22" ht="15" customHeight="1" x14ac:dyDescent="0.2">
      <c r="A24" s="1">
        <v>13</v>
      </c>
      <c r="B24" s="32"/>
      <c r="C24" s="32"/>
      <c r="D24" s="33"/>
      <c r="E24" s="34"/>
      <c r="F24" s="35"/>
      <c r="G24" s="35"/>
      <c r="H24" s="33"/>
      <c r="I24" s="33"/>
      <c r="J24" s="33"/>
      <c r="K24" s="33"/>
      <c r="L24" s="33"/>
      <c r="M24" s="36"/>
      <c r="N24" s="39"/>
      <c r="O24" s="25" t="str">
        <f t="shared" si="2"/>
        <v/>
      </c>
      <c r="P24" s="68" t="str">
        <f t="shared" si="4"/>
        <v/>
      </c>
      <c r="Q24" s="69" t="str">
        <f t="shared" si="3"/>
        <v/>
      </c>
      <c r="T24" s="25">
        <f t="shared" si="0"/>
        <v>0</v>
      </c>
      <c r="U24" s="26">
        <f t="shared" si="1"/>
        <v>78.048780487804876</v>
      </c>
      <c r="V24" s="29">
        <f>ROUND(((ROUND(T24,0)/1000)*205+F24)+IF(D24="m",Korrekturfaktoren!$D$17)+IF(D24="c",Korrekturfaktoren!$D$18)+IF(D24="f",Korrekturfaktoren!$D$16)+IF(MONTH(E24)=1,Korrekturfaktoren!$D$4)+IF(MONTH(E24)=2,Korrekturfaktoren!$D$5)+IF(MONTH(E24)=3,Korrekturfaktoren!$D$6)+IF(MONTH(E24)=4,Korrekturfaktoren!$D$7)+IF(MONTH(E24)=5,Korrekturfaktoren!$D$8)+IF(MONTH(E24)=6,Korrekturfaktoren!$D$9)+IF(MONTH(E24)=7,Korrekturfaktoren!$D$10)+IF(MONTH(E24)=8,Korrekturfaktoren!$D$11)+IF(MONTH(E24)=9,Korrekturfaktoren!$D$12)+IF(MONTH(E24)=10,Korrekturfaktoren!$D$13)+IF(MONTH(E24)=11,Korrekturfaktoren!$D$14)+IF(MONTH(E24)=12,Korrekturfaktoren!$D$15)+IF(H24=2,Korrekturfaktoren!$D$30)+IF(I24="s",Korrekturfaktoren!$D$40)+IF(J24="bio",Korrekturfaktoren!$D$38)+IF(K24="zona di valle",Korrekturfaktoren!$D$31)+IF(K24="zona transitoria",Korrekturfaktoren!$D$32)+IF(K24="zona di collina",Korrekturfaktoren!$D$33)+IF(K24="zona montuosa 1",Korrekturfaktoren!$D$34)+IF(K24="zona montuosa 2",Korrekturfaktoren!$D$35)+IF(K24="zona montuosa 3",Korrekturfaktoren!$D$36)+IF(K24="zona montuosa 4",Korrekturfaktoren!$D$37)+IF(L24=1,Korrekturfaktoren!$D$19)+IF(L24=2,Korrekturfaktoren!$D$20)+IF(L24=3,Korrekturfaktoren!$D$21)+IF(L24=4,Korrekturfaktoren!$D$22)+IF(L24=5,Korrekturfaktoren!$D$23)+IF(L24=6,Korrekturfaktoren!$D$24)+IF(L24=7,Korrekturfaktoren!$D$25)+IF(L24=8,Korrekturfaktoren!$D$26)+IF(L24=9,Korrekturfaktoren!$D$27)+IF(L24&gt;=10,Korrekturfaktoren!$D$28),0)</f>
        <v>16</v>
      </c>
    </row>
    <row r="25" spans="1:22" ht="15" customHeight="1" x14ac:dyDescent="0.2">
      <c r="A25" s="1">
        <v>14</v>
      </c>
      <c r="B25" s="31"/>
      <c r="C25" s="32"/>
      <c r="D25" s="33"/>
      <c r="E25" s="34"/>
      <c r="F25" s="35"/>
      <c r="G25" s="35"/>
      <c r="H25" s="33"/>
      <c r="I25" s="33"/>
      <c r="J25" s="33"/>
      <c r="K25" s="33"/>
      <c r="L25" s="33"/>
      <c r="M25" s="36"/>
      <c r="N25" s="37"/>
      <c r="O25" s="25" t="str">
        <f t="shared" si="2"/>
        <v/>
      </c>
      <c r="P25" s="68" t="str">
        <f t="shared" si="4"/>
        <v/>
      </c>
      <c r="Q25" s="69" t="str">
        <f t="shared" si="3"/>
        <v/>
      </c>
      <c r="T25" s="25">
        <f t="shared" si="0"/>
        <v>0</v>
      </c>
      <c r="U25" s="26">
        <f t="shared" si="1"/>
        <v>78.048780487804876</v>
      </c>
      <c r="V25" s="29">
        <f>ROUND(((ROUND(T25,0)/1000)*205+F25)+IF(D25="m",Korrekturfaktoren!$D$17)+IF(D25="c",Korrekturfaktoren!$D$18)+IF(D25="f",Korrekturfaktoren!$D$16)+IF(MONTH(E25)=1,Korrekturfaktoren!$D$4)+IF(MONTH(E25)=2,Korrekturfaktoren!$D$5)+IF(MONTH(E25)=3,Korrekturfaktoren!$D$6)+IF(MONTH(E25)=4,Korrekturfaktoren!$D$7)+IF(MONTH(E25)=5,Korrekturfaktoren!$D$8)+IF(MONTH(E25)=6,Korrekturfaktoren!$D$9)+IF(MONTH(E25)=7,Korrekturfaktoren!$D$10)+IF(MONTH(E25)=8,Korrekturfaktoren!$D$11)+IF(MONTH(E25)=9,Korrekturfaktoren!$D$12)+IF(MONTH(E25)=10,Korrekturfaktoren!$D$13)+IF(MONTH(E25)=11,Korrekturfaktoren!$D$14)+IF(MONTH(E25)=12,Korrekturfaktoren!$D$15)+IF(H25=2,Korrekturfaktoren!$D$30)+IF(I25="s",Korrekturfaktoren!$D$40)+IF(J25="bio",Korrekturfaktoren!$D$38)+IF(K25="zona di valle",Korrekturfaktoren!$D$31)+IF(K25="zona transitoria",Korrekturfaktoren!$D$32)+IF(K25="zona di collina",Korrekturfaktoren!$D$33)+IF(K25="zona montuosa 1",Korrekturfaktoren!$D$34)+IF(K25="zona montuosa 2",Korrekturfaktoren!$D$35)+IF(K25="zona montuosa 3",Korrekturfaktoren!$D$36)+IF(K25="zona montuosa 4",Korrekturfaktoren!$D$37)+IF(L25=1,Korrekturfaktoren!$D$19)+IF(L25=2,Korrekturfaktoren!$D$20)+IF(L25=3,Korrekturfaktoren!$D$21)+IF(L25=4,Korrekturfaktoren!$D$22)+IF(L25=5,Korrekturfaktoren!$D$23)+IF(L25=6,Korrekturfaktoren!$D$24)+IF(L25=7,Korrekturfaktoren!$D$25)+IF(L25=8,Korrekturfaktoren!$D$26)+IF(L25=9,Korrekturfaktoren!$D$27)+IF(L25&gt;=10,Korrekturfaktoren!$D$28),0)</f>
        <v>16</v>
      </c>
    </row>
    <row r="26" spans="1:22" ht="15" customHeight="1" x14ac:dyDescent="0.2">
      <c r="A26" s="1">
        <v>15</v>
      </c>
      <c r="B26" s="32"/>
      <c r="C26" s="32"/>
      <c r="D26" s="33"/>
      <c r="E26" s="33"/>
      <c r="F26" s="35"/>
      <c r="G26" s="35"/>
      <c r="H26" s="33"/>
      <c r="I26" s="33"/>
      <c r="J26" s="33"/>
      <c r="K26" s="33"/>
      <c r="L26" s="33"/>
      <c r="M26" s="36"/>
      <c r="N26" s="39"/>
      <c r="O26" s="25" t="str">
        <f t="shared" si="2"/>
        <v/>
      </c>
      <c r="P26" s="68" t="str">
        <f t="shared" si="4"/>
        <v/>
      </c>
      <c r="Q26" s="69" t="str">
        <f t="shared" si="3"/>
        <v/>
      </c>
      <c r="T26" s="25">
        <f t="shared" si="0"/>
        <v>0</v>
      </c>
      <c r="U26" s="26">
        <f t="shared" si="1"/>
        <v>78.048780487804876</v>
      </c>
      <c r="V26" s="29">
        <f>ROUND(((ROUND(T26,0)/1000)*205+F26)+IF(D26="m",Korrekturfaktoren!$D$17)+IF(D26="c",Korrekturfaktoren!$D$18)+IF(D26="f",Korrekturfaktoren!$D$16)+IF(MONTH(E26)=1,Korrekturfaktoren!$D$4)+IF(MONTH(E26)=2,Korrekturfaktoren!$D$5)+IF(MONTH(E26)=3,Korrekturfaktoren!$D$6)+IF(MONTH(E26)=4,Korrekturfaktoren!$D$7)+IF(MONTH(E26)=5,Korrekturfaktoren!$D$8)+IF(MONTH(E26)=6,Korrekturfaktoren!$D$9)+IF(MONTH(E26)=7,Korrekturfaktoren!$D$10)+IF(MONTH(E26)=8,Korrekturfaktoren!$D$11)+IF(MONTH(E26)=9,Korrekturfaktoren!$D$12)+IF(MONTH(E26)=10,Korrekturfaktoren!$D$13)+IF(MONTH(E26)=11,Korrekturfaktoren!$D$14)+IF(MONTH(E26)=12,Korrekturfaktoren!$D$15)+IF(H26=2,Korrekturfaktoren!$D$30)+IF(I26="s",Korrekturfaktoren!$D$40)+IF(J26="bio",Korrekturfaktoren!$D$38)+IF(K26="zona di valle",Korrekturfaktoren!$D$31)+IF(K26="zona transitoria",Korrekturfaktoren!$D$32)+IF(K26="zona di collina",Korrekturfaktoren!$D$33)+IF(K26="zona montuosa 1",Korrekturfaktoren!$D$34)+IF(K26="zona montuosa 2",Korrekturfaktoren!$D$35)+IF(K26="zona montuosa 3",Korrekturfaktoren!$D$36)+IF(K26="zona montuosa 4",Korrekturfaktoren!$D$37)+IF(L26=1,Korrekturfaktoren!$D$19)+IF(L26=2,Korrekturfaktoren!$D$20)+IF(L26=3,Korrekturfaktoren!$D$21)+IF(L26=4,Korrekturfaktoren!$D$22)+IF(L26=5,Korrekturfaktoren!$D$23)+IF(L26=6,Korrekturfaktoren!$D$24)+IF(L26=7,Korrekturfaktoren!$D$25)+IF(L26=8,Korrekturfaktoren!$D$26)+IF(L26=9,Korrekturfaktoren!$D$27)+IF(L26&gt;=10,Korrekturfaktoren!$D$28),0)</f>
        <v>16</v>
      </c>
    </row>
    <row r="27" spans="1:22" ht="15" customHeight="1" x14ac:dyDescent="0.2">
      <c r="A27" s="1">
        <v>16</v>
      </c>
      <c r="B27" s="32"/>
      <c r="C27" s="32"/>
      <c r="D27" s="33"/>
      <c r="E27" s="33"/>
      <c r="F27" s="35"/>
      <c r="G27" s="35"/>
      <c r="H27" s="33"/>
      <c r="I27" s="33"/>
      <c r="J27" s="33"/>
      <c r="K27" s="33"/>
      <c r="L27" s="33"/>
      <c r="M27" s="36"/>
      <c r="N27" s="39"/>
      <c r="O27" s="25" t="str">
        <f t="shared" si="2"/>
        <v/>
      </c>
      <c r="P27" s="68" t="str">
        <f t="shared" si="4"/>
        <v/>
      </c>
      <c r="Q27" s="69" t="str">
        <f t="shared" si="3"/>
        <v/>
      </c>
      <c r="T27" s="25">
        <f t="shared" si="0"/>
        <v>0</v>
      </c>
      <c r="U27" s="26">
        <f t="shared" si="1"/>
        <v>78.048780487804876</v>
      </c>
      <c r="V27" s="29">
        <f>ROUND(((ROUND(T27,0)/1000)*205+F27)+IF(D27="m",Korrekturfaktoren!$D$17)+IF(D27="c",Korrekturfaktoren!$D$18)+IF(D27="f",Korrekturfaktoren!$D$16)+IF(MONTH(E27)=1,Korrekturfaktoren!$D$4)+IF(MONTH(E27)=2,Korrekturfaktoren!$D$5)+IF(MONTH(E27)=3,Korrekturfaktoren!$D$6)+IF(MONTH(E27)=4,Korrekturfaktoren!$D$7)+IF(MONTH(E27)=5,Korrekturfaktoren!$D$8)+IF(MONTH(E27)=6,Korrekturfaktoren!$D$9)+IF(MONTH(E27)=7,Korrekturfaktoren!$D$10)+IF(MONTH(E27)=8,Korrekturfaktoren!$D$11)+IF(MONTH(E27)=9,Korrekturfaktoren!$D$12)+IF(MONTH(E27)=10,Korrekturfaktoren!$D$13)+IF(MONTH(E27)=11,Korrekturfaktoren!$D$14)+IF(MONTH(E27)=12,Korrekturfaktoren!$D$15)+IF(H27=2,Korrekturfaktoren!$D$30)+IF(I27="s",Korrekturfaktoren!$D$40)+IF(J27="bio",Korrekturfaktoren!$D$38)+IF(K27="zona di valle",Korrekturfaktoren!$D$31)+IF(K27="zona transitoria",Korrekturfaktoren!$D$32)+IF(K27="zona di collina",Korrekturfaktoren!$D$33)+IF(K27="zona montuosa 1",Korrekturfaktoren!$D$34)+IF(K27="zona montuosa 2",Korrekturfaktoren!$D$35)+IF(K27="zona montuosa 3",Korrekturfaktoren!$D$36)+IF(K27="zona montuosa 4",Korrekturfaktoren!$D$37)+IF(L27=1,Korrekturfaktoren!$D$19)+IF(L27=2,Korrekturfaktoren!$D$20)+IF(L27=3,Korrekturfaktoren!$D$21)+IF(L27=4,Korrekturfaktoren!$D$22)+IF(L27=5,Korrekturfaktoren!$D$23)+IF(L27=6,Korrekturfaktoren!$D$24)+IF(L27=7,Korrekturfaktoren!$D$25)+IF(L27=8,Korrekturfaktoren!$D$26)+IF(L27=9,Korrekturfaktoren!$D$27)+IF(L27&gt;=10,Korrekturfaktoren!$D$28),0)</f>
        <v>16</v>
      </c>
    </row>
    <row r="28" spans="1:22" ht="15" customHeight="1" x14ac:dyDescent="0.2">
      <c r="A28" s="1">
        <v>17</v>
      </c>
      <c r="B28" s="32"/>
      <c r="C28" s="32"/>
      <c r="D28" s="33"/>
      <c r="E28" s="34"/>
      <c r="F28" s="35"/>
      <c r="G28" s="35"/>
      <c r="H28" s="33"/>
      <c r="I28" s="33"/>
      <c r="J28" s="33"/>
      <c r="K28" s="33"/>
      <c r="L28" s="33"/>
      <c r="M28" s="36"/>
      <c r="N28" s="39"/>
      <c r="O28" s="25" t="str">
        <f t="shared" si="2"/>
        <v/>
      </c>
      <c r="P28" s="68" t="str">
        <f t="shared" si="4"/>
        <v/>
      </c>
      <c r="Q28" s="69" t="str">
        <f t="shared" si="3"/>
        <v/>
      </c>
      <c r="T28" s="25">
        <f t="shared" si="0"/>
        <v>0</v>
      </c>
      <c r="U28" s="26">
        <f t="shared" si="1"/>
        <v>78.048780487804876</v>
      </c>
      <c r="V28" s="29">
        <f>ROUND(((ROUND(T28,0)/1000)*205+F28)+IF(D28="m",Korrekturfaktoren!$D$17)+IF(D28="c",Korrekturfaktoren!$D$18)+IF(D28="f",Korrekturfaktoren!$D$16)+IF(MONTH(E28)=1,Korrekturfaktoren!$D$4)+IF(MONTH(E28)=2,Korrekturfaktoren!$D$5)+IF(MONTH(E28)=3,Korrekturfaktoren!$D$6)+IF(MONTH(E28)=4,Korrekturfaktoren!$D$7)+IF(MONTH(E28)=5,Korrekturfaktoren!$D$8)+IF(MONTH(E28)=6,Korrekturfaktoren!$D$9)+IF(MONTH(E28)=7,Korrekturfaktoren!$D$10)+IF(MONTH(E28)=8,Korrekturfaktoren!$D$11)+IF(MONTH(E28)=9,Korrekturfaktoren!$D$12)+IF(MONTH(E28)=10,Korrekturfaktoren!$D$13)+IF(MONTH(E28)=11,Korrekturfaktoren!$D$14)+IF(MONTH(E28)=12,Korrekturfaktoren!$D$15)+IF(H28=2,Korrekturfaktoren!$D$30)+IF(I28="s",Korrekturfaktoren!$D$40)+IF(J28="bio",Korrekturfaktoren!$D$38)+IF(K28="zona di valle",Korrekturfaktoren!$D$31)+IF(K28="zona transitoria",Korrekturfaktoren!$D$32)+IF(K28="zona di collina",Korrekturfaktoren!$D$33)+IF(K28="zona montuosa 1",Korrekturfaktoren!$D$34)+IF(K28="zona montuosa 2",Korrekturfaktoren!$D$35)+IF(K28="zona montuosa 3",Korrekturfaktoren!$D$36)+IF(K28="zona montuosa 4",Korrekturfaktoren!$D$37)+IF(L28=1,Korrekturfaktoren!$D$19)+IF(L28=2,Korrekturfaktoren!$D$20)+IF(L28=3,Korrekturfaktoren!$D$21)+IF(L28=4,Korrekturfaktoren!$D$22)+IF(L28=5,Korrekturfaktoren!$D$23)+IF(L28=6,Korrekturfaktoren!$D$24)+IF(L28=7,Korrekturfaktoren!$D$25)+IF(L28=8,Korrekturfaktoren!$D$26)+IF(L28=9,Korrekturfaktoren!$D$27)+IF(L28&gt;=10,Korrekturfaktoren!$D$28),0)</f>
        <v>16</v>
      </c>
    </row>
    <row r="29" spans="1:22" ht="15" customHeight="1" x14ac:dyDescent="0.2">
      <c r="A29" s="1">
        <v>18</v>
      </c>
      <c r="B29" s="32"/>
      <c r="C29" s="32"/>
      <c r="D29" s="33"/>
      <c r="E29" s="34"/>
      <c r="F29" s="35"/>
      <c r="G29" s="35"/>
      <c r="H29" s="33"/>
      <c r="I29" s="33"/>
      <c r="J29" s="33"/>
      <c r="K29" s="33"/>
      <c r="L29" s="33"/>
      <c r="M29" s="36"/>
      <c r="N29" s="39"/>
      <c r="O29" s="25" t="str">
        <f t="shared" si="2"/>
        <v/>
      </c>
      <c r="P29" s="68" t="str">
        <f t="shared" si="4"/>
        <v/>
      </c>
      <c r="Q29" s="69" t="str">
        <f t="shared" si="3"/>
        <v/>
      </c>
      <c r="T29" s="25">
        <f t="shared" si="0"/>
        <v>0</v>
      </c>
      <c r="U29" s="26">
        <f t="shared" si="1"/>
        <v>78.048780487804876</v>
      </c>
      <c r="V29" s="29">
        <f>ROUND(((ROUND(T29,0)/1000)*205+F29)+IF(D29="m",Korrekturfaktoren!$D$17)+IF(D29="c",Korrekturfaktoren!$D$18)+IF(D29="f",Korrekturfaktoren!$D$16)+IF(MONTH(E29)=1,Korrekturfaktoren!$D$4)+IF(MONTH(E29)=2,Korrekturfaktoren!$D$5)+IF(MONTH(E29)=3,Korrekturfaktoren!$D$6)+IF(MONTH(E29)=4,Korrekturfaktoren!$D$7)+IF(MONTH(E29)=5,Korrekturfaktoren!$D$8)+IF(MONTH(E29)=6,Korrekturfaktoren!$D$9)+IF(MONTH(E29)=7,Korrekturfaktoren!$D$10)+IF(MONTH(E29)=8,Korrekturfaktoren!$D$11)+IF(MONTH(E29)=9,Korrekturfaktoren!$D$12)+IF(MONTH(E29)=10,Korrekturfaktoren!$D$13)+IF(MONTH(E29)=11,Korrekturfaktoren!$D$14)+IF(MONTH(E29)=12,Korrekturfaktoren!$D$15)+IF(H29=2,Korrekturfaktoren!$D$30)+IF(I29="s",Korrekturfaktoren!$D$40)+IF(J29="bio",Korrekturfaktoren!$D$38)+IF(K29="zona di valle",Korrekturfaktoren!$D$31)+IF(K29="zona transitoria",Korrekturfaktoren!$D$32)+IF(K29="zona di collina",Korrekturfaktoren!$D$33)+IF(K29="zona montuosa 1",Korrekturfaktoren!$D$34)+IF(K29="zona montuosa 2",Korrekturfaktoren!$D$35)+IF(K29="zona montuosa 3",Korrekturfaktoren!$D$36)+IF(K29="zona montuosa 4",Korrekturfaktoren!$D$37)+IF(L29=1,Korrekturfaktoren!$D$19)+IF(L29=2,Korrekturfaktoren!$D$20)+IF(L29=3,Korrekturfaktoren!$D$21)+IF(L29=4,Korrekturfaktoren!$D$22)+IF(L29=5,Korrekturfaktoren!$D$23)+IF(L29=6,Korrekturfaktoren!$D$24)+IF(L29=7,Korrekturfaktoren!$D$25)+IF(L29=8,Korrekturfaktoren!$D$26)+IF(L29=9,Korrekturfaktoren!$D$27)+IF(L29&gt;=10,Korrekturfaktoren!$D$28),0)</f>
        <v>16</v>
      </c>
    </row>
    <row r="30" spans="1:22" ht="15" customHeight="1" x14ac:dyDescent="0.2">
      <c r="A30" s="1">
        <v>19</v>
      </c>
      <c r="B30" s="32"/>
      <c r="C30" s="32"/>
      <c r="D30" s="33"/>
      <c r="E30" s="34"/>
      <c r="F30" s="35"/>
      <c r="G30" s="35"/>
      <c r="H30" s="33"/>
      <c r="I30" s="33"/>
      <c r="J30" s="33"/>
      <c r="K30" s="33"/>
      <c r="L30" s="33"/>
      <c r="M30" s="36"/>
      <c r="N30" s="39"/>
      <c r="O30" s="25" t="str">
        <f t="shared" si="2"/>
        <v/>
      </c>
      <c r="P30" s="68" t="str">
        <f t="shared" si="4"/>
        <v/>
      </c>
      <c r="Q30" s="69" t="str">
        <f t="shared" si="3"/>
        <v/>
      </c>
      <c r="T30" s="25">
        <f t="shared" si="0"/>
        <v>0</v>
      </c>
      <c r="U30" s="26">
        <f t="shared" si="1"/>
        <v>78.048780487804876</v>
      </c>
      <c r="V30" s="29">
        <f>ROUND(((ROUND(T30,0)/1000)*205+F30)+IF(D30="m",Korrekturfaktoren!$D$17)+IF(D30="c",Korrekturfaktoren!$D$18)+IF(D30="f",Korrekturfaktoren!$D$16)+IF(MONTH(E30)=1,Korrekturfaktoren!$D$4)+IF(MONTH(E30)=2,Korrekturfaktoren!$D$5)+IF(MONTH(E30)=3,Korrekturfaktoren!$D$6)+IF(MONTH(E30)=4,Korrekturfaktoren!$D$7)+IF(MONTH(E30)=5,Korrekturfaktoren!$D$8)+IF(MONTH(E30)=6,Korrekturfaktoren!$D$9)+IF(MONTH(E30)=7,Korrekturfaktoren!$D$10)+IF(MONTH(E30)=8,Korrekturfaktoren!$D$11)+IF(MONTH(E30)=9,Korrekturfaktoren!$D$12)+IF(MONTH(E30)=10,Korrekturfaktoren!$D$13)+IF(MONTH(E30)=11,Korrekturfaktoren!$D$14)+IF(MONTH(E30)=12,Korrekturfaktoren!$D$15)+IF(H30=2,Korrekturfaktoren!$D$30)+IF(I30="s",Korrekturfaktoren!$D$40)+IF(J30="bio",Korrekturfaktoren!$D$38)+IF(K30="zona di valle",Korrekturfaktoren!$D$31)+IF(K30="zona transitoria",Korrekturfaktoren!$D$32)+IF(K30="zona di collina",Korrekturfaktoren!$D$33)+IF(K30="zona montuosa 1",Korrekturfaktoren!$D$34)+IF(K30="zona montuosa 2",Korrekturfaktoren!$D$35)+IF(K30="zona montuosa 3",Korrekturfaktoren!$D$36)+IF(K30="zona montuosa 4",Korrekturfaktoren!$D$37)+IF(L30=1,Korrekturfaktoren!$D$19)+IF(L30=2,Korrekturfaktoren!$D$20)+IF(L30=3,Korrekturfaktoren!$D$21)+IF(L30=4,Korrekturfaktoren!$D$22)+IF(L30=5,Korrekturfaktoren!$D$23)+IF(L30=6,Korrekturfaktoren!$D$24)+IF(L30=7,Korrekturfaktoren!$D$25)+IF(L30=8,Korrekturfaktoren!$D$26)+IF(L30=9,Korrekturfaktoren!$D$27)+IF(L30&gt;=10,Korrekturfaktoren!$D$28),0)</f>
        <v>16</v>
      </c>
    </row>
    <row r="31" spans="1:22" ht="15" customHeight="1" x14ac:dyDescent="0.2">
      <c r="A31" s="1">
        <v>20</v>
      </c>
      <c r="B31" s="32"/>
      <c r="C31" s="32"/>
      <c r="D31" s="33"/>
      <c r="E31" s="34"/>
      <c r="F31" s="35"/>
      <c r="G31" s="35"/>
      <c r="H31" s="33"/>
      <c r="I31" s="33"/>
      <c r="J31" s="33"/>
      <c r="K31" s="33"/>
      <c r="L31" s="33"/>
      <c r="M31" s="36"/>
      <c r="N31" s="39"/>
      <c r="O31" s="25" t="str">
        <f t="shared" si="2"/>
        <v/>
      </c>
      <c r="P31" s="68" t="str">
        <f t="shared" si="4"/>
        <v/>
      </c>
      <c r="Q31" s="69" t="str">
        <f t="shared" si="3"/>
        <v/>
      </c>
      <c r="T31" s="25">
        <f t="shared" si="0"/>
        <v>0</v>
      </c>
      <c r="U31" s="26">
        <f t="shared" si="1"/>
        <v>78.048780487804876</v>
      </c>
      <c r="V31" s="29">
        <f>ROUND(((ROUND(T31,0)/1000)*205+F31)+IF(D31="m",Korrekturfaktoren!$D$17)+IF(D31="c",Korrekturfaktoren!$D$18)+IF(D31="f",Korrekturfaktoren!$D$16)+IF(MONTH(E31)=1,Korrekturfaktoren!$D$4)+IF(MONTH(E31)=2,Korrekturfaktoren!$D$5)+IF(MONTH(E31)=3,Korrekturfaktoren!$D$6)+IF(MONTH(E31)=4,Korrekturfaktoren!$D$7)+IF(MONTH(E31)=5,Korrekturfaktoren!$D$8)+IF(MONTH(E31)=6,Korrekturfaktoren!$D$9)+IF(MONTH(E31)=7,Korrekturfaktoren!$D$10)+IF(MONTH(E31)=8,Korrekturfaktoren!$D$11)+IF(MONTH(E31)=9,Korrekturfaktoren!$D$12)+IF(MONTH(E31)=10,Korrekturfaktoren!$D$13)+IF(MONTH(E31)=11,Korrekturfaktoren!$D$14)+IF(MONTH(E31)=12,Korrekturfaktoren!$D$15)+IF(H31=2,Korrekturfaktoren!$D$30)+IF(I31="s",Korrekturfaktoren!$D$40)+IF(J31="bio",Korrekturfaktoren!$D$38)+IF(K31="zona di valle",Korrekturfaktoren!$D$31)+IF(K31="zona transitoria",Korrekturfaktoren!$D$32)+IF(K31="zona di collina",Korrekturfaktoren!$D$33)+IF(K31="zona montuosa 1",Korrekturfaktoren!$D$34)+IF(K31="zona montuosa 2",Korrekturfaktoren!$D$35)+IF(K31="zona montuosa 3",Korrekturfaktoren!$D$36)+IF(K31="zona montuosa 4",Korrekturfaktoren!$D$37)+IF(L31=1,Korrekturfaktoren!$D$19)+IF(L31=2,Korrekturfaktoren!$D$20)+IF(L31=3,Korrekturfaktoren!$D$21)+IF(L31=4,Korrekturfaktoren!$D$22)+IF(L31=5,Korrekturfaktoren!$D$23)+IF(L31=6,Korrekturfaktoren!$D$24)+IF(L31=7,Korrekturfaktoren!$D$25)+IF(L31=8,Korrekturfaktoren!$D$26)+IF(L31=9,Korrekturfaktoren!$D$27)+IF(L31&gt;=10,Korrekturfaktoren!$D$28),0)</f>
        <v>16</v>
      </c>
    </row>
    <row r="32" spans="1:22" x14ac:dyDescent="0.2">
      <c r="A32" s="1">
        <v>21</v>
      </c>
      <c r="B32" s="32"/>
      <c r="C32" s="32"/>
      <c r="D32" s="33"/>
      <c r="E32" s="34"/>
      <c r="F32" s="35"/>
      <c r="G32" s="35"/>
      <c r="H32" s="33"/>
      <c r="I32" s="33"/>
      <c r="J32" s="33"/>
      <c r="K32" s="33"/>
      <c r="L32" s="33"/>
      <c r="M32" s="36"/>
      <c r="N32" s="39"/>
      <c r="O32" s="25" t="str">
        <f t="shared" si="2"/>
        <v/>
      </c>
      <c r="P32" s="68" t="str">
        <f t="shared" si="4"/>
        <v/>
      </c>
      <c r="Q32" s="69" t="str">
        <f t="shared" si="3"/>
        <v/>
      </c>
      <c r="T32" s="25">
        <f t="shared" si="0"/>
        <v>0</v>
      </c>
      <c r="U32" s="26">
        <f t="shared" si="1"/>
        <v>78.048780487804876</v>
      </c>
      <c r="V32" s="29">
        <f>ROUND(((ROUND(T32,0)/1000)*205+F32)+IF(D32="m",Korrekturfaktoren!$D$17)+IF(D32="c",Korrekturfaktoren!$D$18)+IF(D32="f",Korrekturfaktoren!$D$16)+IF(MONTH(E32)=1,Korrekturfaktoren!$D$4)+IF(MONTH(E32)=2,Korrekturfaktoren!$D$5)+IF(MONTH(E32)=3,Korrekturfaktoren!$D$6)+IF(MONTH(E32)=4,Korrekturfaktoren!$D$7)+IF(MONTH(E32)=5,Korrekturfaktoren!$D$8)+IF(MONTH(E32)=6,Korrekturfaktoren!$D$9)+IF(MONTH(E32)=7,Korrekturfaktoren!$D$10)+IF(MONTH(E32)=8,Korrekturfaktoren!$D$11)+IF(MONTH(E32)=9,Korrekturfaktoren!$D$12)+IF(MONTH(E32)=10,Korrekturfaktoren!$D$13)+IF(MONTH(E32)=11,Korrekturfaktoren!$D$14)+IF(MONTH(E32)=12,Korrekturfaktoren!$D$15)+IF(H32=2,Korrekturfaktoren!$D$30)+IF(I32="s",Korrekturfaktoren!$D$40)+IF(J32="bio",Korrekturfaktoren!$D$38)+IF(K32="zona di valle",Korrekturfaktoren!$D$31)+IF(K32="zona transitoria",Korrekturfaktoren!$D$32)+IF(K32="zona di collina",Korrekturfaktoren!$D$33)+IF(K32="zona montuosa 1",Korrekturfaktoren!$D$34)+IF(K32="zona montuosa 2",Korrekturfaktoren!$D$35)+IF(K32="zona montuosa 3",Korrekturfaktoren!$D$36)+IF(K32="zona montuosa 4",Korrekturfaktoren!$D$37)+IF(L32=1,Korrekturfaktoren!$D$19)+IF(L32=2,Korrekturfaktoren!$D$20)+IF(L32=3,Korrekturfaktoren!$D$21)+IF(L32=4,Korrekturfaktoren!$D$22)+IF(L32=5,Korrekturfaktoren!$D$23)+IF(L32=6,Korrekturfaktoren!$D$24)+IF(L32=7,Korrekturfaktoren!$D$25)+IF(L32=8,Korrekturfaktoren!$D$26)+IF(L32=9,Korrekturfaktoren!$D$27)+IF(L32&gt;=10,Korrekturfaktoren!$D$28),0)</f>
        <v>16</v>
      </c>
    </row>
    <row r="33" spans="1:22" ht="15.75" customHeight="1" x14ac:dyDescent="0.2">
      <c r="A33" s="1">
        <v>22</v>
      </c>
      <c r="B33" s="32"/>
      <c r="C33" s="32"/>
      <c r="D33" s="33"/>
      <c r="E33" s="34"/>
      <c r="F33" s="35"/>
      <c r="G33" s="35"/>
      <c r="H33" s="33"/>
      <c r="I33" s="33"/>
      <c r="J33" s="33"/>
      <c r="K33" s="33"/>
      <c r="L33" s="33"/>
      <c r="M33" s="36"/>
      <c r="N33" s="39"/>
      <c r="O33" s="25" t="str">
        <f t="shared" si="2"/>
        <v/>
      </c>
      <c r="P33" s="68" t="str">
        <f t="shared" si="4"/>
        <v/>
      </c>
      <c r="Q33" s="69" t="str">
        <f t="shared" si="3"/>
        <v/>
      </c>
      <c r="T33" s="25">
        <f t="shared" si="0"/>
        <v>0</v>
      </c>
      <c r="U33" s="26">
        <f t="shared" si="1"/>
        <v>78.048780487804876</v>
      </c>
      <c r="V33" s="29">
        <f>ROUND(((ROUND(T33,0)/1000)*205+F33)+IF(D33="m",Korrekturfaktoren!$D$17)+IF(D33="c",Korrekturfaktoren!$D$18)+IF(D33="f",Korrekturfaktoren!$D$16)+IF(MONTH(E33)=1,Korrekturfaktoren!$D$4)+IF(MONTH(E33)=2,Korrekturfaktoren!$D$5)+IF(MONTH(E33)=3,Korrekturfaktoren!$D$6)+IF(MONTH(E33)=4,Korrekturfaktoren!$D$7)+IF(MONTH(E33)=5,Korrekturfaktoren!$D$8)+IF(MONTH(E33)=6,Korrekturfaktoren!$D$9)+IF(MONTH(E33)=7,Korrekturfaktoren!$D$10)+IF(MONTH(E33)=8,Korrekturfaktoren!$D$11)+IF(MONTH(E33)=9,Korrekturfaktoren!$D$12)+IF(MONTH(E33)=10,Korrekturfaktoren!$D$13)+IF(MONTH(E33)=11,Korrekturfaktoren!$D$14)+IF(MONTH(E33)=12,Korrekturfaktoren!$D$15)+IF(H33=2,Korrekturfaktoren!$D$30)+IF(I33="s",Korrekturfaktoren!$D$40)+IF(J33="bio",Korrekturfaktoren!$D$38)+IF(K33="zona di valle",Korrekturfaktoren!$D$31)+IF(K33="zona transitoria",Korrekturfaktoren!$D$32)+IF(K33="zona di collina",Korrekturfaktoren!$D$33)+IF(K33="zona montuosa 1",Korrekturfaktoren!$D$34)+IF(K33="zona montuosa 2",Korrekturfaktoren!$D$35)+IF(K33="zona montuosa 3",Korrekturfaktoren!$D$36)+IF(K33="zona montuosa 4",Korrekturfaktoren!$D$37)+IF(L33=1,Korrekturfaktoren!$D$19)+IF(L33=2,Korrekturfaktoren!$D$20)+IF(L33=3,Korrekturfaktoren!$D$21)+IF(L33=4,Korrekturfaktoren!$D$22)+IF(L33=5,Korrekturfaktoren!$D$23)+IF(L33=6,Korrekturfaktoren!$D$24)+IF(L33=7,Korrekturfaktoren!$D$25)+IF(L33=8,Korrekturfaktoren!$D$26)+IF(L33=9,Korrekturfaktoren!$D$27)+IF(L33&gt;=10,Korrekturfaktoren!$D$28),0)</f>
        <v>16</v>
      </c>
    </row>
    <row r="34" spans="1:22" x14ac:dyDescent="0.2">
      <c r="A34" s="1">
        <v>23</v>
      </c>
      <c r="B34" s="32"/>
      <c r="C34" s="32"/>
      <c r="D34" s="33"/>
      <c r="E34" s="34"/>
      <c r="F34" s="35"/>
      <c r="G34" s="35"/>
      <c r="H34" s="33"/>
      <c r="I34" s="33"/>
      <c r="J34" s="33"/>
      <c r="K34" s="33"/>
      <c r="L34" s="33"/>
      <c r="M34" s="36"/>
      <c r="N34" s="39"/>
      <c r="O34" s="25" t="str">
        <f t="shared" si="2"/>
        <v/>
      </c>
      <c r="P34" s="68" t="str">
        <f t="shared" si="4"/>
        <v/>
      </c>
      <c r="Q34" s="69" t="str">
        <f t="shared" si="3"/>
        <v/>
      </c>
      <c r="T34" s="25">
        <f t="shared" si="0"/>
        <v>0</v>
      </c>
      <c r="U34" s="26">
        <f t="shared" si="1"/>
        <v>78.048780487804876</v>
      </c>
      <c r="V34" s="29">
        <f>ROUND(((ROUND(T34,0)/1000)*205+F34)+IF(D34="m",Korrekturfaktoren!$D$17)+IF(D34="c",Korrekturfaktoren!$D$18)+IF(D34="f",Korrekturfaktoren!$D$16)+IF(MONTH(E34)=1,Korrekturfaktoren!$D$4)+IF(MONTH(E34)=2,Korrekturfaktoren!$D$5)+IF(MONTH(E34)=3,Korrekturfaktoren!$D$6)+IF(MONTH(E34)=4,Korrekturfaktoren!$D$7)+IF(MONTH(E34)=5,Korrekturfaktoren!$D$8)+IF(MONTH(E34)=6,Korrekturfaktoren!$D$9)+IF(MONTH(E34)=7,Korrekturfaktoren!$D$10)+IF(MONTH(E34)=8,Korrekturfaktoren!$D$11)+IF(MONTH(E34)=9,Korrekturfaktoren!$D$12)+IF(MONTH(E34)=10,Korrekturfaktoren!$D$13)+IF(MONTH(E34)=11,Korrekturfaktoren!$D$14)+IF(MONTH(E34)=12,Korrekturfaktoren!$D$15)+IF(H34=2,Korrekturfaktoren!$D$30)+IF(I34="s",Korrekturfaktoren!$D$40)+IF(J34="bio",Korrekturfaktoren!$D$38)+IF(K34="zona di valle",Korrekturfaktoren!$D$31)+IF(K34="zona transitoria",Korrekturfaktoren!$D$32)+IF(K34="zona di collina",Korrekturfaktoren!$D$33)+IF(K34="zona montuosa 1",Korrekturfaktoren!$D$34)+IF(K34="zona montuosa 2",Korrekturfaktoren!$D$35)+IF(K34="zona montuosa 3",Korrekturfaktoren!$D$36)+IF(K34="zona montuosa 4",Korrekturfaktoren!$D$37)+IF(L34=1,Korrekturfaktoren!$D$19)+IF(L34=2,Korrekturfaktoren!$D$20)+IF(L34=3,Korrekturfaktoren!$D$21)+IF(L34=4,Korrekturfaktoren!$D$22)+IF(L34=5,Korrekturfaktoren!$D$23)+IF(L34=6,Korrekturfaktoren!$D$24)+IF(L34=7,Korrekturfaktoren!$D$25)+IF(L34=8,Korrekturfaktoren!$D$26)+IF(L34=9,Korrekturfaktoren!$D$27)+IF(L34&gt;=10,Korrekturfaktoren!$D$28),0)</f>
        <v>16</v>
      </c>
    </row>
    <row r="35" spans="1:22" x14ac:dyDescent="0.2">
      <c r="A35" s="1">
        <v>24</v>
      </c>
      <c r="B35" s="32"/>
      <c r="C35" s="32"/>
      <c r="D35" s="33"/>
      <c r="E35" s="34"/>
      <c r="F35" s="35"/>
      <c r="G35" s="35"/>
      <c r="H35" s="33"/>
      <c r="I35" s="33"/>
      <c r="J35" s="33"/>
      <c r="K35" s="33"/>
      <c r="L35" s="33"/>
      <c r="M35" s="36"/>
      <c r="N35" s="39"/>
      <c r="O35" s="25" t="str">
        <f t="shared" si="2"/>
        <v/>
      </c>
      <c r="P35" s="68" t="str">
        <f t="shared" si="4"/>
        <v/>
      </c>
      <c r="Q35" s="69" t="str">
        <f t="shared" si="3"/>
        <v/>
      </c>
      <c r="T35" s="25">
        <f t="shared" si="0"/>
        <v>0</v>
      </c>
      <c r="U35" s="26">
        <f t="shared" si="1"/>
        <v>78.048780487804876</v>
      </c>
      <c r="V35" s="29">
        <f>ROUND(((ROUND(T35,0)/1000)*205+F35)+IF(D35="m",Korrekturfaktoren!$D$17)+IF(D35="c",Korrekturfaktoren!$D$18)+IF(D35="f",Korrekturfaktoren!$D$16)+IF(MONTH(E35)=1,Korrekturfaktoren!$D$4)+IF(MONTH(E35)=2,Korrekturfaktoren!$D$5)+IF(MONTH(E35)=3,Korrekturfaktoren!$D$6)+IF(MONTH(E35)=4,Korrekturfaktoren!$D$7)+IF(MONTH(E35)=5,Korrekturfaktoren!$D$8)+IF(MONTH(E35)=6,Korrekturfaktoren!$D$9)+IF(MONTH(E35)=7,Korrekturfaktoren!$D$10)+IF(MONTH(E35)=8,Korrekturfaktoren!$D$11)+IF(MONTH(E35)=9,Korrekturfaktoren!$D$12)+IF(MONTH(E35)=10,Korrekturfaktoren!$D$13)+IF(MONTH(E35)=11,Korrekturfaktoren!$D$14)+IF(MONTH(E35)=12,Korrekturfaktoren!$D$15)+IF(H35=2,Korrekturfaktoren!$D$30)+IF(I35="s",Korrekturfaktoren!$D$40)+IF(J35="bio",Korrekturfaktoren!$D$38)+IF(K35="zona di valle",Korrekturfaktoren!$D$31)+IF(K35="zona transitoria",Korrekturfaktoren!$D$32)+IF(K35="zona di collina",Korrekturfaktoren!$D$33)+IF(K35="zona montuosa 1",Korrekturfaktoren!$D$34)+IF(K35="zona montuosa 2",Korrekturfaktoren!$D$35)+IF(K35="zona montuosa 3",Korrekturfaktoren!$D$36)+IF(K35="zona montuosa 4",Korrekturfaktoren!$D$37)+IF(L35=1,Korrekturfaktoren!$D$19)+IF(L35=2,Korrekturfaktoren!$D$20)+IF(L35=3,Korrekturfaktoren!$D$21)+IF(L35=4,Korrekturfaktoren!$D$22)+IF(L35=5,Korrekturfaktoren!$D$23)+IF(L35=6,Korrekturfaktoren!$D$24)+IF(L35=7,Korrekturfaktoren!$D$25)+IF(L35=8,Korrekturfaktoren!$D$26)+IF(L35=9,Korrekturfaktoren!$D$27)+IF(L35&gt;=10,Korrekturfaktoren!$D$28),0)</f>
        <v>16</v>
      </c>
    </row>
    <row r="36" spans="1:22" x14ac:dyDescent="0.2">
      <c r="A36" s="1">
        <v>25</v>
      </c>
      <c r="B36" s="32"/>
      <c r="C36" s="32"/>
      <c r="D36" s="33"/>
      <c r="E36" s="34"/>
      <c r="F36" s="35"/>
      <c r="G36" s="35"/>
      <c r="H36" s="33"/>
      <c r="I36" s="33"/>
      <c r="J36" s="33"/>
      <c r="K36" s="33"/>
      <c r="L36" s="33"/>
      <c r="M36" s="36"/>
      <c r="N36" s="39"/>
      <c r="O36" s="25" t="str">
        <f t="shared" si="2"/>
        <v/>
      </c>
      <c r="P36" s="68" t="str">
        <f t="shared" si="4"/>
        <v/>
      </c>
      <c r="Q36" s="69" t="str">
        <f t="shared" si="3"/>
        <v/>
      </c>
      <c r="T36" s="25">
        <f t="shared" si="0"/>
        <v>0</v>
      </c>
      <c r="U36" s="26">
        <f t="shared" si="1"/>
        <v>78.048780487804876</v>
      </c>
      <c r="V36" s="29">
        <f>ROUND(((ROUND(T36,0)/1000)*205+F36)+IF(D36="m",Korrekturfaktoren!$D$17)+IF(D36="c",Korrekturfaktoren!$D$18)+IF(D36="f",Korrekturfaktoren!$D$16)+IF(MONTH(E36)=1,Korrekturfaktoren!$D$4)+IF(MONTH(E36)=2,Korrekturfaktoren!$D$5)+IF(MONTH(E36)=3,Korrekturfaktoren!$D$6)+IF(MONTH(E36)=4,Korrekturfaktoren!$D$7)+IF(MONTH(E36)=5,Korrekturfaktoren!$D$8)+IF(MONTH(E36)=6,Korrekturfaktoren!$D$9)+IF(MONTH(E36)=7,Korrekturfaktoren!$D$10)+IF(MONTH(E36)=8,Korrekturfaktoren!$D$11)+IF(MONTH(E36)=9,Korrekturfaktoren!$D$12)+IF(MONTH(E36)=10,Korrekturfaktoren!$D$13)+IF(MONTH(E36)=11,Korrekturfaktoren!$D$14)+IF(MONTH(E36)=12,Korrekturfaktoren!$D$15)+IF(H36=2,Korrekturfaktoren!$D$30)+IF(I36="s",Korrekturfaktoren!$D$40)+IF(J36="bio",Korrekturfaktoren!$D$38)+IF(K36="zona di valle",Korrekturfaktoren!$D$31)+IF(K36="zona transitoria",Korrekturfaktoren!$D$32)+IF(K36="zona di collina",Korrekturfaktoren!$D$33)+IF(K36="zona montuosa 1",Korrekturfaktoren!$D$34)+IF(K36="zona montuosa 2",Korrekturfaktoren!$D$35)+IF(K36="zona montuosa 3",Korrekturfaktoren!$D$36)+IF(K36="zona montuosa 4",Korrekturfaktoren!$D$37)+IF(L36=1,Korrekturfaktoren!$D$19)+IF(L36=2,Korrekturfaktoren!$D$20)+IF(L36=3,Korrekturfaktoren!$D$21)+IF(L36=4,Korrekturfaktoren!$D$22)+IF(L36=5,Korrekturfaktoren!$D$23)+IF(L36=6,Korrekturfaktoren!$D$24)+IF(L36=7,Korrekturfaktoren!$D$25)+IF(L36=8,Korrekturfaktoren!$D$26)+IF(L36=9,Korrekturfaktoren!$D$27)+IF(L36&gt;=10,Korrekturfaktoren!$D$28),0)</f>
        <v>16</v>
      </c>
    </row>
    <row r="37" spans="1:22" x14ac:dyDescent="0.2">
      <c r="A37" s="1">
        <v>26</v>
      </c>
      <c r="B37" s="32"/>
      <c r="C37" s="32"/>
      <c r="D37" s="33"/>
      <c r="E37" s="34"/>
      <c r="F37" s="35"/>
      <c r="G37" s="35"/>
      <c r="H37" s="33"/>
      <c r="I37" s="33"/>
      <c r="J37" s="33"/>
      <c r="K37" s="33"/>
      <c r="L37" s="33"/>
      <c r="M37" s="36"/>
      <c r="N37" s="39"/>
      <c r="O37" s="25" t="str">
        <f t="shared" si="2"/>
        <v/>
      </c>
      <c r="P37" s="68" t="str">
        <f t="shared" si="4"/>
        <v/>
      </c>
      <c r="Q37" s="69" t="str">
        <f t="shared" si="3"/>
        <v/>
      </c>
      <c r="T37" s="25">
        <f t="shared" si="0"/>
        <v>0</v>
      </c>
      <c r="U37" s="26">
        <f t="shared" si="1"/>
        <v>78.048780487804876</v>
      </c>
      <c r="V37" s="29">
        <f>ROUND(((ROUND(T37,0)/1000)*205+F37)+IF(D37="m",Korrekturfaktoren!$D$17)+IF(D37="c",Korrekturfaktoren!$D$18)+IF(D37="f",Korrekturfaktoren!$D$16)+IF(MONTH(E37)=1,Korrekturfaktoren!$D$4)+IF(MONTH(E37)=2,Korrekturfaktoren!$D$5)+IF(MONTH(E37)=3,Korrekturfaktoren!$D$6)+IF(MONTH(E37)=4,Korrekturfaktoren!$D$7)+IF(MONTH(E37)=5,Korrekturfaktoren!$D$8)+IF(MONTH(E37)=6,Korrekturfaktoren!$D$9)+IF(MONTH(E37)=7,Korrekturfaktoren!$D$10)+IF(MONTH(E37)=8,Korrekturfaktoren!$D$11)+IF(MONTH(E37)=9,Korrekturfaktoren!$D$12)+IF(MONTH(E37)=10,Korrekturfaktoren!$D$13)+IF(MONTH(E37)=11,Korrekturfaktoren!$D$14)+IF(MONTH(E37)=12,Korrekturfaktoren!$D$15)+IF(H37=2,Korrekturfaktoren!$D$30)+IF(I37="s",Korrekturfaktoren!$D$40)+IF(J37="bio",Korrekturfaktoren!$D$38)+IF(K37="zona di valle",Korrekturfaktoren!$D$31)+IF(K37="zona transitoria",Korrekturfaktoren!$D$32)+IF(K37="zona di collina",Korrekturfaktoren!$D$33)+IF(K37="zona montuosa 1",Korrekturfaktoren!$D$34)+IF(K37="zona montuosa 2",Korrekturfaktoren!$D$35)+IF(K37="zona montuosa 3",Korrekturfaktoren!$D$36)+IF(K37="zona montuosa 4",Korrekturfaktoren!$D$37)+IF(L37=1,Korrekturfaktoren!$D$19)+IF(L37=2,Korrekturfaktoren!$D$20)+IF(L37=3,Korrekturfaktoren!$D$21)+IF(L37=4,Korrekturfaktoren!$D$22)+IF(L37=5,Korrekturfaktoren!$D$23)+IF(L37=6,Korrekturfaktoren!$D$24)+IF(L37=7,Korrekturfaktoren!$D$25)+IF(L37=8,Korrekturfaktoren!$D$26)+IF(L37=9,Korrekturfaktoren!$D$27)+IF(L37&gt;=10,Korrekturfaktoren!$D$28),0)</f>
        <v>16</v>
      </c>
    </row>
    <row r="38" spans="1:22" x14ac:dyDescent="0.2">
      <c r="A38" s="1">
        <v>27</v>
      </c>
      <c r="B38" s="32"/>
      <c r="C38" s="32"/>
      <c r="D38" s="33"/>
      <c r="E38" s="34"/>
      <c r="F38" s="35"/>
      <c r="G38" s="35"/>
      <c r="H38" s="33"/>
      <c r="I38" s="33"/>
      <c r="J38" s="33"/>
      <c r="K38" s="33"/>
      <c r="L38" s="33"/>
      <c r="M38" s="36"/>
      <c r="N38" s="39"/>
      <c r="O38" s="25" t="str">
        <f t="shared" si="2"/>
        <v/>
      </c>
      <c r="P38" s="68" t="str">
        <f t="shared" si="4"/>
        <v/>
      </c>
      <c r="Q38" s="69" t="str">
        <f t="shared" si="3"/>
        <v/>
      </c>
      <c r="T38" s="25">
        <f t="shared" si="0"/>
        <v>0</v>
      </c>
      <c r="U38" s="26">
        <f t="shared" si="1"/>
        <v>78.048780487804876</v>
      </c>
      <c r="V38" s="29">
        <f>ROUND(((ROUND(T38,0)/1000)*205+F38)+IF(D38="m",Korrekturfaktoren!$D$17)+IF(D38="c",Korrekturfaktoren!$D$18)+IF(D38="f",Korrekturfaktoren!$D$16)+IF(MONTH(E38)=1,Korrekturfaktoren!$D$4)+IF(MONTH(E38)=2,Korrekturfaktoren!$D$5)+IF(MONTH(E38)=3,Korrekturfaktoren!$D$6)+IF(MONTH(E38)=4,Korrekturfaktoren!$D$7)+IF(MONTH(E38)=5,Korrekturfaktoren!$D$8)+IF(MONTH(E38)=6,Korrekturfaktoren!$D$9)+IF(MONTH(E38)=7,Korrekturfaktoren!$D$10)+IF(MONTH(E38)=8,Korrekturfaktoren!$D$11)+IF(MONTH(E38)=9,Korrekturfaktoren!$D$12)+IF(MONTH(E38)=10,Korrekturfaktoren!$D$13)+IF(MONTH(E38)=11,Korrekturfaktoren!$D$14)+IF(MONTH(E38)=12,Korrekturfaktoren!$D$15)+IF(H38=2,Korrekturfaktoren!$D$30)+IF(I38="s",Korrekturfaktoren!$D$40)+IF(J38="bio",Korrekturfaktoren!$D$38)+IF(K38="zona di valle",Korrekturfaktoren!$D$31)+IF(K38="zona transitoria",Korrekturfaktoren!$D$32)+IF(K38="zona di collina",Korrekturfaktoren!$D$33)+IF(K38="zona montuosa 1",Korrekturfaktoren!$D$34)+IF(K38="zona montuosa 2",Korrekturfaktoren!$D$35)+IF(K38="zona montuosa 3",Korrekturfaktoren!$D$36)+IF(K38="zona montuosa 4",Korrekturfaktoren!$D$37)+IF(L38=1,Korrekturfaktoren!$D$19)+IF(L38=2,Korrekturfaktoren!$D$20)+IF(L38=3,Korrekturfaktoren!$D$21)+IF(L38=4,Korrekturfaktoren!$D$22)+IF(L38=5,Korrekturfaktoren!$D$23)+IF(L38=6,Korrekturfaktoren!$D$24)+IF(L38=7,Korrekturfaktoren!$D$25)+IF(L38=8,Korrekturfaktoren!$D$26)+IF(L38=9,Korrekturfaktoren!$D$27)+IF(L38&gt;=10,Korrekturfaktoren!$D$28),0)</f>
        <v>16</v>
      </c>
    </row>
    <row r="39" spans="1:22" x14ac:dyDescent="0.2">
      <c r="A39" s="1">
        <v>28</v>
      </c>
      <c r="B39" s="32"/>
      <c r="C39" s="32"/>
      <c r="D39" s="33"/>
      <c r="E39" s="34"/>
      <c r="F39" s="35"/>
      <c r="G39" s="35"/>
      <c r="H39" s="33"/>
      <c r="I39" s="33"/>
      <c r="J39" s="33"/>
      <c r="K39" s="33"/>
      <c r="L39" s="33"/>
      <c r="M39" s="36"/>
      <c r="N39" s="39"/>
      <c r="O39" s="25" t="str">
        <f t="shared" si="2"/>
        <v/>
      </c>
      <c r="P39" s="68" t="str">
        <f t="shared" si="4"/>
        <v/>
      </c>
      <c r="Q39" s="69" t="str">
        <f t="shared" si="3"/>
        <v/>
      </c>
      <c r="T39" s="25">
        <f t="shared" si="0"/>
        <v>0</v>
      </c>
      <c r="U39" s="26">
        <f t="shared" si="1"/>
        <v>78.048780487804876</v>
      </c>
      <c r="V39" s="29">
        <f>ROUND(((ROUND(T39,0)/1000)*205+F39)+IF(D39="m",Korrekturfaktoren!$D$17)+IF(D39="c",Korrekturfaktoren!$D$18)+IF(D39="f",Korrekturfaktoren!$D$16)+IF(MONTH(E39)=1,Korrekturfaktoren!$D$4)+IF(MONTH(E39)=2,Korrekturfaktoren!$D$5)+IF(MONTH(E39)=3,Korrekturfaktoren!$D$6)+IF(MONTH(E39)=4,Korrekturfaktoren!$D$7)+IF(MONTH(E39)=5,Korrekturfaktoren!$D$8)+IF(MONTH(E39)=6,Korrekturfaktoren!$D$9)+IF(MONTH(E39)=7,Korrekturfaktoren!$D$10)+IF(MONTH(E39)=8,Korrekturfaktoren!$D$11)+IF(MONTH(E39)=9,Korrekturfaktoren!$D$12)+IF(MONTH(E39)=10,Korrekturfaktoren!$D$13)+IF(MONTH(E39)=11,Korrekturfaktoren!$D$14)+IF(MONTH(E39)=12,Korrekturfaktoren!$D$15)+IF(H39=2,Korrekturfaktoren!$D$30)+IF(I39="s",Korrekturfaktoren!$D$40)+IF(J39="bio",Korrekturfaktoren!$D$38)+IF(K39="zona di valle",Korrekturfaktoren!$D$31)+IF(K39="zona transitoria",Korrekturfaktoren!$D$32)+IF(K39="zona di collina",Korrekturfaktoren!$D$33)+IF(K39="zona montuosa 1",Korrekturfaktoren!$D$34)+IF(K39="zona montuosa 2",Korrekturfaktoren!$D$35)+IF(K39="zona montuosa 3",Korrekturfaktoren!$D$36)+IF(K39="zona montuosa 4",Korrekturfaktoren!$D$37)+IF(L39=1,Korrekturfaktoren!$D$19)+IF(L39=2,Korrekturfaktoren!$D$20)+IF(L39=3,Korrekturfaktoren!$D$21)+IF(L39=4,Korrekturfaktoren!$D$22)+IF(L39=5,Korrekturfaktoren!$D$23)+IF(L39=6,Korrekturfaktoren!$D$24)+IF(L39=7,Korrekturfaktoren!$D$25)+IF(L39=8,Korrekturfaktoren!$D$26)+IF(L39=9,Korrekturfaktoren!$D$27)+IF(L39&gt;=10,Korrekturfaktoren!$D$28),0)</f>
        <v>16</v>
      </c>
    </row>
    <row r="40" spans="1:22" x14ac:dyDescent="0.2">
      <c r="A40" s="1">
        <v>29</v>
      </c>
      <c r="B40" s="32"/>
      <c r="C40" s="32"/>
      <c r="D40" s="33"/>
      <c r="E40" s="34"/>
      <c r="F40" s="35"/>
      <c r="G40" s="35"/>
      <c r="H40" s="33"/>
      <c r="I40" s="33"/>
      <c r="J40" s="33"/>
      <c r="K40" s="33"/>
      <c r="L40" s="33"/>
      <c r="M40" s="36"/>
      <c r="N40" s="39"/>
      <c r="O40" s="25" t="str">
        <f t="shared" si="2"/>
        <v/>
      </c>
      <c r="P40" s="68" t="str">
        <f t="shared" si="4"/>
        <v/>
      </c>
      <c r="Q40" s="69" t="str">
        <f t="shared" si="3"/>
        <v/>
      </c>
      <c r="T40" s="25">
        <f t="shared" si="0"/>
        <v>0</v>
      </c>
      <c r="U40" s="26">
        <f t="shared" si="1"/>
        <v>78.048780487804876</v>
      </c>
      <c r="V40" s="29">
        <f>ROUND(((ROUND(T40,0)/1000)*205+F40)+IF(D40="m",Korrekturfaktoren!$D$17)+IF(D40="c",Korrekturfaktoren!$D$18)+IF(D40="f",Korrekturfaktoren!$D$16)+IF(MONTH(E40)=1,Korrekturfaktoren!$D$4)+IF(MONTH(E40)=2,Korrekturfaktoren!$D$5)+IF(MONTH(E40)=3,Korrekturfaktoren!$D$6)+IF(MONTH(E40)=4,Korrekturfaktoren!$D$7)+IF(MONTH(E40)=5,Korrekturfaktoren!$D$8)+IF(MONTH(E40)=6,Korrekturfaktoren!$D$9)+IF(MONTH(E40)=7,Korrekturfaktoren!$D$10)+IF(MONTH(E40)=8,Korrekturfaktoren!$D$11)+IF(MONTH(E40)=9,Korrekturfaktoren!$D$12)+IF(MONTH(E40)=10,Korrekturfaktoren!$D$13)+IF(MONTH(E40)=11,Korrekturfaktoren!$D$14)+IF(MONTH(E40)=12,Korrekturfaktoren!$D$15)+IF(H40=2,Korrekturfaktoren!$D$30)+IF(I40="s",Korrekturfaktoren!$D$40)+IF(J40="bio",Korrekturfaktoren!$D$38)+IF(K40="zona di valle",Korrekturfaktoren!$D$31)+IF(K40="zona transitoria",Korrekturfaktoren!$D$32)+IF(K40="zona di collina",Korrekturfaktoren!$D$33)+IF(K40="zona montuosa 1",Korrekturfaktoren!$D$34)+IF(K40="zona montuosa 2",Korrekturfaktoren!$D$35)+IF(K40="zona montuosa 3",Korrekturfaktoren!$D$36)+IF(K40="zona montuosa 4",Korrekturfaktoren!$D$37)+IF(L40=1,Korrekturfaktoren!$D$19)+IF(L40=2,Korrekturfaktoren!$D$20)+IF(L40=3,Korrekturfaktoren!$D$21)+IF(L40=4,Korrekturfaktoren!$D$22)+IF(L40=5,Korrekturfaktoren!$D$23)+IF(L40=6,Korrekturfaktoren!$D$24)+IF(L40=7,Korrekturfaktoren!$D$25)+IF(L40=8,Korrekturfaktoren!$D$26)+IF(L40=9,Korrekturfaktoren!$D$27)+IF(L40&gt;=10,Korrekturfaktoren!$D$28),0)</f>
        <v>16</v>
      </c>
    </row>
    <row r="41" spans="1:22" x14ac:dyDescent="0.2">
      <c r="A41" s="1">
        <v>30</v>
      </c>
      <c r="B41" s="32"/>
      <c r="C41" s="32"/>
      <c r="D41" s="33"/>
      <c r="E41" s="34"/>
      <c r="F41" s="35"/>
      <c r="G41" s="35"/>
      <c r="H41" s="33"/>
      <c r="I41" s="33"/>
      <c r="J41" s="33"/>
      <c r="K41" s="33"/>
      <c r="L41" s="33"/>
      <c r="M41" s="36"/>
      <c r="N41" s="39"/>
      <c r="O41" s="25" t="str">
        <f t="shared" si="2"/>
        <v/>
      </c>
      <c r="P41" s="68" t="str">
        <f t="shared" si="4"/>
        <v/>
      </c>
      <c r="Q41" s="69" t="str">
        <f t="shared" si="3"/>
        <v/>
      </c>
      <c r="T41" s="25">
        <f t="shared" si="0"/>
        <v>0</v>
      </c>
      <c r="U41" s="26">
        <f t="shared" si="1"/>
        <v>78.048780487804876</v>
      </c>
      <c r="V41" s="29">
        <f>ROUND(((ROUND(T41,0)/1000)*205+F41)+IF(D41="m",Korrekturfaktoren!$D$17)+IF(D41="c",Korrekturfaktoren!$D$18)+IF(D41="f",Korrekturfaktoren!$D$16)+IF(MONTH(E41)=1,Korrekturfaktoren!$D$4)+IF(MONTH(E41)=2,Korrekturfaktoren!$D$5)+IF(MONTH(E41)=3,Korrekturfaktoren!$D$6)+IF(MONTH(E41)=4,Korrekturfaktoren!$D$7)+IF(MONTH(E41)=5,Korrekturfaktoren!$D$8)+IF(MONTH(E41)=6,Korrekturfaktoren!$D$9)+IF(MONTH(E41)=7,Korrekturfaktoren!$D$10)+IF(MONTH(E41)=8,Korrekturfaktoren!$D$11)+IF(MONTH(E41)=9,Korrekturfaktoren!$D$12)+IF(MONTH(E41)=10,Korrekturfaktoren!$D$13)+IF(MONTH(E41)=11,Korrekturfaktoren!$D$14)+IF(MONTH(E41)=12,Korrekturfaktoren!$D$15)+IF(H41=2,Korrekturfaktoren!$D$30)+IF(I41="s",Korrekturfaktoren!$D$40)+IF(J41="bio",Korrekturfaktoren!$D$38)+IF(K41="zona di valle",Korrekturfaktoren!$D$31)+IF(K41="zona transitoria",Korrekturfaktoren!$D$32)+IF(K41="zona di collina",Korrekturfaktoren!$D$33)+IF(K41="zona montuosa 1",Korrekturfaktoren!$D$34)+IF(K41="zona montuosa 2",Korrekturfaktoren!$D$35)+IF(K41="zona montuosa 3",Korrekturfaktoren!$D$36)+IF(K41="zona montuosa 4",Korrekturfaktoren!$D$37)+IF(L41=1,Korrekturfaktoren!$D$19)+IF(L41=2,Korrekturfaktoren!$D$20)+IF(L41=3,Korrekturfaktoren!$D$21)+IF(L41=4,Korrekturfaktoren!$D$22)+IF(L41=5,Korrekturfaktoren!$D$23)+IF(L41=6,Korrekturfaktoren!$D$24)+IF(L41=7,Korrekturfaktoren!$D$25)+IF(L41=8,Korrekturfaktoren!$D$26)+IF(L41=9,Korrekturfaktoren!$D$27)+IF(L41&gt;=10,Korrekturfaktoren!$D$28),0)</f>
        <v>16</v>
      </c>
    </row>
    <row r="42" spans="1:22" ht="15" thickBot="1" x14ac:dyDescent="0.25"/>
    <row r="43" spans="1:22" ht="15.75" thickBot="1" x14ac:dyDescent="0.3">
      <c r="M43" s="71" t="s">
        <v>70</v>
      </c>
      <c r="N43" s="72"/>
      <c r="O43" s="30">
        <f>ROUND(IF(COUNT(O12:O41)=0,0,SUM(O12:O41)/COUNT(O12:O41)),0)</f>
        <v>1474</v>
      </c>
      <c r="P43" s="13">
        <f>ROUND(IF(COUNT(P12:P41)=0,0,SUM(P12:P41)/COUNT(P12:P41)),0)</f>
        <v>1771</v>
      </c>
      <c r="Q43" s="12">
        <f>ROUND(IF(COUNT(Q12:Q41)=0,0,SUM(Q12:Q41)/COUNT(Q12:Q41)),0)</f>
        <v>394</v>
      </c>
    </row>
    <row r="45" spans="1:22" ht="15" x14ac:dyDescent="0.25">
      <c r="B45" s="66" t="s">
        <v>68</v>
      </c>
      <c r="C45" s="1" t="s">
        <v>69</v>
      </c>
      <c r="D45" s="51"/>
      <c r="P45" s="73">
        <v>44244</v>
      </c>
      <c r="Q45" s="73"/>
    </row>
    <row r="46" spans="1:22" ht="15" x14ac:dyDescent="0.25">
      <c r="B46" s="51"/>
    </row>
    <row r="47" spans="1:22" x14ac:dyDescent="0.2">
      <c r="D47" s="1"/>
      <c r="E47" s="1"/>
    </row>
  </sheetData>
  <sheetProtection algorithmName="SHA-512" hashValue="XQRSmkiwF4u+nkGb/waNyXdf5OiHeR9nMEUx8ivOAE8yzq3yt/Z0vTiuBbgQXl7fkr8eSQC1tiXcIltbRh+QvA==" saltValue="TM7wTEwyzBbBAfdabmBYwQ==" spinCount="100000" sheet="1" objects="1" scenarios="1"/>
  <mergeCells count="6">
    <mergeCell ref="M43:N43"/>
    <mergeCell ref="P45:Q45"/>
    <mergeCell ref="B2:G3"/>
    <mergeCell ref="F9:G9"/>
    <mergeCell ref="J9:J10"/>
    <mergeCell ref="H9:H10"/>
  </mergeCells>
  <dataValidations count="7">
    <dataValidation type="list" allowBlank="1" showInputMessage="1" showErrorMessage="1" sqref="K12:K41" xr:uid="{00000000-0002-0000-0000-000000000000}">
      <formula1>Zone</formula1>
    </dataValidation>
    <dataValidation type="list" allowBlank="1" showDropDown="1" showInputMessage="1" showErrorMessage="1" error="Veuillez saisir seulement &quot;m&quot; pour masculin, &quot;f&quot; pour femelle et &quot;c&quot; pour castré_x000a_" sqref="D35 D12:D31" xr:uid="{00000000-0002-0000-0000-000001000000}">
      <formula1>"m,f,c"</formula1>
    </dataValidation>
    <dataValidation type="date" operator="greaterThan" allowBlank="1" showInputMessage="1" showErrorMessage="1" error="Bitte ein Datum eingeben" sqref="E12:E13 E24 E30 E35 E16" xr:uid="{00000000-0002-0000-0000-000002000000}">
      <formula1>34700</formula1>
    </dataValidation>
    <dataValidation type="whole" operator="greaterThanOrEqual" allowBlank="1" showInputMessage="1" showErrorMessage="1" error="Bitte geben Sie die Anzahl der Kälber an, die die Mutter geboren hat" sqref="F12:G13 L12:L13 F24:G24 L24 F30:G30 L30 F35:G35 L35 F16:G16 L16" xr:uid="{00000000-0002-0000-0000-000003000000}">
      <formula1>1</formula1>
    </dataValidation>
    <dataValidation type="list" showDropDown="1" showInputMessage="1" showErrorMessage="1" error="Bitte nur 1 für Einlingsgeburts oder 2 führ Mehrlingsgeburt eingeben" sqref="H35 H12:H31" xr:uid="{00000000-0002-0000-0000-000004000000}">
      <formula1>"1,2"</formula1>
    </dataValidation>
    <dataValidation type="list" showDropDown="1" showInputMessage="1" showErrorMessage="1" error="Veuillez saisir seulement o pour OUI ou n pour NON" sqref="I35 I12:I31" xr:uid="{00000000-0002-0000-0000-000005000000}">
      <formula1>"s,n"</formula1>
    </dataValidation>
    <dataValidation type="list" showDropDown="1" showInputMessage="1" showErrorMessage="1" error="Veuillez saisir seulement &quot;bio&quot; ou &quot;pas bio&quot;" sqref="J12:J41" xr:uid="{DEFCE7E1-D32C-43C8-8A87-77D2174225A5}">
      <formula1>"bio,non bio"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D41"/>
  <sheetViews>
    <sheetView topLeftCell="A7" workbookViewId="0">
      <selection activeCell="C40" sqref="C40"/>
    </sheetView>
  </sheetViews>
  <sheetFormatPr baseColWidth="10" defaultRowHeight="14.25" x14ac:dyDescent="0.2"/>
  <cols>
    <col min="1" max="1" width="11.42578125" style="14"/>
    <col min="2" max="2" width="24.5703125" style="17" customWidth="1"/>
    <col min="3" max="3" width="25.85546875" style="15" customWidth="1"/>
    <col min="4" max="4" width="12.28515625" style="17" customWidth="1"/>
    <col min="5" max="16384" width="11.42578125" style="14"/>
  </cols>
  <sheetData>
    <row r="1" spans="2:4" ht="15" thickBot="1" x14ac:dyDescent="0.25"/>
    <row r="2" spans="2:4" x14ac:dyDescent="0.2">
      <c r="B2" s="84" t="s">
        <v>7</v>
      </c>
      <c r="C2" s="82" t="s">
        <v>8</v>
      </c>
      <c r="D2" s="83"/>
    </row>
    <row r="3" spans="2:4" ht="15" thickBot="1" x14ac:dyDescent="0.25">
      <c r="B3" s="85"/>
      <c r="C3" s="23" t="s">
        <v>9</v>
      </c>
      <c r="D3" s="24" t="s">
        <v>6</v>
      </c>
    </row>
    <row r="4" spans="2:4" x14ac:dyDescent="0.2">
      <c r="B4" s="79" t="s">
        <v>22</v>
      </c>
      <c r="C4" s="20" t="s">
        <v>10</v>
      </c>
      <c r="D4" s="21">
        <v>15.96</v>
      </c>
    </row>
    <row r="5" spans="2:4" x14ac:dyDescent="0.2">
      <c r="B5" s="80"/>
      <c r="C5" s="16" t="s">
        <v>11</v>
      </c>
      <c r="D5" s="22">
        <v>10.88</v>
      </c>
    </row>
    <row r="6" spans="2:4" x14ac:dyDescent="0.2">
      <c r="B6" s="80"/>
      <c r="C6" s="16" t="s">
        <v>12</v>
      </c>
      <c r="D6" s="22">
        <v>1.49</v>
      </c>
    </row>
    <row r="7" spans="2:4" x14ac:dyDescent="0.2">
      <c r="B7" s="80"/>
      <c r="C7" s="16" t="s">
        <v>13</v>
      </c>
      <c r="D7" s="22">
        <v>-0.02</v>
      </c>
    </row>
    <row r="8" spans="2:4" x14ac:dyDescent="0.2">
      <c r="B8" s="80"/>
      <c r="C8" s="16" t="s">
        <v>14</v>
      </c>
      <c r="D8" s="22">
        <v>0.09</v>
      </c>
    </row>
    <row r="9" spans="2:4" x14ac:dyDescent="0.2">
      <c r="B9" s="80"/>
      <c r="C9" s="16" t="s">
        <v>15</v>
      </c>
      <c r="D9" s="22">
        <v>0.74</v>
      </c>
    </row>
    <row r="10" spans="2:4" x14ac:dyDescent="0.2">
      <c r="B10" s="80"/>
      <c r="C10" s="16" t="s">
        <v>16</v>
      </c>
      <c r="D10" s="22">
        <v>0.86</v>
      </c>
    </row>
    <row r="11" spans="2:4" x14ac:dyDescent="0.2">
      <c r="B11" s="80"/>
      <c r="C11" s="16" t="s">
        <v>17</v>
      </c>
      <c r="D11" s="22">
        <v>1.02</v>
      </c>
    </row>
    <row r="12" spans="2:4" x14ac:dyDescent="0.2">
      <c r="B12" s="80"/>
      <c r="C12" s="16" t="s">
        <v>18</v>
      </c>
      <c r="D12" s="22">
        <v>0</v>
      </c>
    </row>
    <row r="13" spans="2:4" x14ac:dyDescent="0.2">
      <c r="B13" s="80"/>
      <c r="C13" s="16" t="s">
        <v>19</v>
      </c>
      <c r="D13" s="22">
        <v>3.59</v>
      </c>
    </row>
    <row r="14" spans="2:4" x14ac:dyDescent="0.2">
      <c r="B14" s="80"/>
      <c r="C14" s="16" t="s">
        <v>20</v>
      </c>
      <c r="D14" s="22">
        <v>12.21</v>
      </c>
    </row>
    <row r="15" spans="2:4" ht="15" thickBot="1" x14ac:dyDescent="0.25">
      <c r="B15" s="81"/>
      <c r="C15" s="18" t="s">
        <v>21</v>
      </c>
      <c r="D15" s="19">
        <v>18.47</v>
      </c>
    </row>
    <row r="16" spans="2:4" x14ac:dyDescent="0.2">
      <c r="B16" s="79" t="s">
        <v>0</v>
      </c>
      <c r="C16" s="20" t="s">
        <v>23</v>
      </c>
      <c r="D16" s="21">
        <v>25.34</v>
      </c>
    </row>
    <row r="17" spans="2:4" x14ac:dyDescent="0.2">
      <c r="B17" s="80"/>
      <c r="C17" s="16" t="s">
        <v>24</v>
      </c>
      <c r="D17" s="22">
        <v>0</v>
      </c>
    </row>
    <row r="18" spans="2:4" ht="15" thickBot="1" x14ac:dyDescent="0.25">
      <c r="B18" s="81"/>
      <c r="C18" s="18" t="s">
        <v>25</v>
      </c>
      <c r="D18" s="19">
        <v>6.99</v>
      </c>
    </row>
    <row r="19" spans="2:4" x14ac:dyDescent="0.2">
      <c r="B19" s="79" t="s">
        <v>27</v>
      </c>
      <c r="C19" s="20">
        <v>1</v>
      </c>
      <c r="D19" s="21">
        <v>24.91</v>
      </c>
    </row>
    <row r="20" spans="2:4" x14ac:dyDescent="0.2">
      <c r="B20" s="80"/>
      <c r="C20" s="16">
        <v>2</v>
      </c>
      <c r="D20" s="22">
        <v>12.35</v>
      </c>
    </row>
    <row r="21" spans="2:4" x14ac:dyDescent="0.2">
      <c r="B21" s="80"/>
      <c r="C21" s="16">
        <v>3</v>
      </c>
      <c r="D21" s="22">
        <v>4.5</v>
      </c>
    </row>
    <row r="22" spans="2:4" x14ac:dyDescent="0.2">
      <c r="B22" s="80"/>
      <c r="C22" s="16">
        <v>4</v>
      </c>
      <c r="D22" s="22">
        <v>1.64</v>
      </c>
    </row>
    <row r="23" spans="2:4" x14ac:dyDescent="0.2">
      <c r="B23" s="80"/>
      <c r="C23" s="16">
        <v>5</v>
      </c>
      <c r="D23" s="22">
        <v>0</v>
      </c>
    </row>
    <row r="24" spans="2:4" x14ac:dyDescent="0.2">
      <c r="B24" s="80"/>
      <c r="C24" s="16">
        <v>6</v>
      </c>
      <c r="D24" s="22">
        <v>-0.09</v>
      </c>
    </row>
    <row r="25" spans="2:4" x14ac:dyDescent="0.2">
      <c r="B25" s="80"/>
      <c r="C25" s="16">
        <v>7</v>
      </c>
      <c r="D25" s="22">
        <v>1.47</v>
      </c>
    </row>
    <row r="26" spans="2:4" x14ac:dyDescent="0.2">
      <c r="B26" s="80"/>
      <c r="C26" s="16">
        <v>8</v>
      </c>
      <c r="D26" s="22">
        <v>2.94</v>
      </c>
    </row>
    <row r="27" spans="2:4" x14ac:dyDescent="0.2">
      <c r="B27" s="80"/>
      <c r="C27" s="16">
        <v>9</v>
      </c>
      <c r="D27" s="22">
        <v>4.18</v>
      </c>
    </row>
    <row r="28" spans="2:4" ht="15" thickBot="1" x14ac:dyDescent="0.25">
      <c r="B28" s="81"/>
      <c r="C28" s="18" t="s">
        <v>26</v>
      </c>
      <c r="D28" s="19">
        <v>10.23</v>
      </c>
    </row>
    <row r="29" spans="2:4" x14ac:dyDescent="0.2">
      <c r="B29" s="79" t="s">
        <v>30</v>
      </c>
      <c r="C29" s="20">
        <v>1</v>
      </c>
      <c r="D29" s="21">
        <v>0</v>
      </c>
    </row>
    <row r="30" spans="2:4" ht="15" thickBot="1" x14ac:dyDescent="0.25">
      <c r="B30" s="81"/>
      <c r="C30" s="18">
        <v>2</v>
      </c>
      <c r="D30" s="19">
        <v>35.15</v>
      </c>
    </row>
    <row r="31" spans="2:4" x14ac:dyDescent="0.2">
      <c r="B31" s="79" t="s">
        <v>31</v>
      </c>
      <c r="C31" s="58" t="s">
        <v>53</v>
      </c>
      <c r="D31" s="21">
        <v>0</v>
      </c>
    </row>
    <row r="32" spans="2:4" x14ac:dyDescent="0.2">
      <c r="B32" s="80"/>
      <c r="C32" s="59" t="s">
        <v>54</v>
      </c>
      <c r="D32" s="22">
        <v>2.34</v>
      </c>
    </row>
    <row r="33" spans="2:4" x14ac:dyDescent="0.2">
      <c r="B33" s="80"/>
      <c r="C33" s="59" t="s">
        <v>55</v>
      </c>
      <c r="D33" s="22">
        <v>1.84</v>
      </c>
    </row>
    <row r="34" spans="2:4" x14ac:dyDescent="0.2">
      <c r="B34" s="80"/>
      <c r="C34" s="59" t="s">
        <v>56</v>
      </c>
      <c r="D34" s="22">
        <v>4.88</v>
      </c>
    </row>
    <row r="35" spans="2:4" x14ac:dyDescent="0.2">
      <c r="B35" s="80"/>
      <c r="C35" s="59" t="s">
        <v>57</v>
      </c>
      <c r="D35" s="22">
        <v>3.86</v>
      </c>
    </row>
    <row r="36" spans="2:4" x14ac:dyDescent="0.2">
      <c r="B36" s="80"/>
      <c r="C36" s="59" t="s">
        <v>58</v>
      </c>
      <c r="D36" s="22">
        <v>1.63</v>
      </c>
    </row>
    <row r="37" spans="2:4" ht="15" thickBot="1" x14ac:dyDescent="0.25">
      <c r="B37" s="81"/>
      <c r="C37" s="60" t="s">
        <v>59</v>
      </c>
      <c r="D37" s="19">
        <v>0.63</v>
      </c>
    </row>
    <row r="38" spans="2:4" x14ac:dyDescent="0.2">
      <c r="B38" s="79" t="s">
        <v>5</v>
      </c>
      <c r="C38" s="20" t="s">
        <v>67</v>
      </c>
      <c r="D38" s="21">
        <v>2.9</v>
      </c>
    </row>
    <row r="39" spans="2:4" ht="15" thickBot="1" x14ac:dyDescent="0.25">
      <c r="B39" s="81"/>
      <c r="C39" s="18" t="s">
        <v>75</v>
      </c>
      <c r="D39" s="19">
        <v>0</v>
      </c>
    </row>
    <row r="40" spans="2:4" x14ac:dyDescent="0.2">
      <c r="B40" s="79" t="s">
        <v>4</v>
      </c>
      <c r="C40" s="20" t="s">
        <v>28</v>
      </c>
      <c r="D40" s="21">
        <v>13.14</v>
      </c>
    </row>
    <row r="41" spans="2:4" ht="15" thickBot="1" x14ac:dyDescent="0.25">
      <c r="B41" s="81"/>
      <c r="C41" s="18" t="s">
        <v>29</v>
      </c>
      <c r="D41" s="19">
        <v>0</v>
      </c>
    </row>
  </sheetData>
  <mergeCells count="9">
    <mergeCell ref="B31:B37"/>
    <mergeCell ref="B38:B39"/>
    <mergeCell ref="B40:B41"/>
    <mergeCell ref="C2:D2"/>
    <mergeCell ref="B2:B3"/>
    <mergeCell ref="B4:B15"/>
    <mergeCell ref="B16:B18"/>
    <mergeCell ref="B19:B28"/>
    <mergeCell ref="B29:B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Calcolo FLEK</vt:lpstr>
      <vt:lpstr>Korrekturfaktoren</vt:lpstr>
      <vt:lpstr>bio</vt:lpstr>
      <vt:lpstr>Hügelzone</vt:lpstr>
      <vt:lpstr>non_bio</vt:lpstr>
      <vt:lpstr>Zone</vt:lpstr>
    </vt:vector>
  </TitlesOfParts>
  <Company>VIMU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Nijsen Carina</dc:creator>
  <cp:lastModifiedBy>Svenja Strasser</cp:lastModifiedBy>
  <cp:lastPrinted>2016-04-28T12:41:35Z</cp:lastPrinted>
  <dcterms:created xsi:type="dcterms:W3CDTF">2016-04-28T11:22:22Z</dcterms:created>
  <dcterms:modified xsi:type="dcterms:W3CDTF">2021-02-17T08:43:08Z</dcterms:modified>
</cp:coreProperties>
</file>